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400"/>
  </bookViews>
  <sheets>
    <sheet name="ст-ть K_ЮТЭК-ХМАО-02" sheetId="17" r:id="rId1"/>
    <sheet name="K_ЮТЭК-ХМАО-02_2025" sheetId="16" r:id="rId2"/>
    <sheet name="ЛСР_Создание+рекИСУЭЭ-21-23" sheetId="18" r:id="rId3"/>
    <sheet name="ЛСР_Доп.ПО21" sheetId="19" r:id="rId4"/>
    <sheet name="Расчет расходов на интеграцию" sheetId="20" r:id="rId5"/>
    <sheet name="ЛСР_Интеграция-22" sheetId="21" r:id="rId6"/>
    <sheet name="ЛСР_Интеграция-23" sheetId="22" r:id="rId7"/>
    <sheet name="ЛСР_Интеграция-24" sheetId="23" r:id="rId8"/>
    <sheet name="СВОД_обслуживание" sheetId="24" r:id="rId9"/>
    <sheet name="Калькуляц_Обсл-2021факт" sheetId="25" r:id="rId10"/>
    <sheet name="Затраты на связь-2021факт" sheetId="26" r:id="rId11"/>
  </sheets>
  <definedNames>
    <definedName name="Print_Area" localSheetId="5">'ЛСР_Интеграция-22'!A:N</definedName>
    <definedName name="Print_Area" localSheetId="6">'ЛСР_Интеграция-23'!A:N</definedName>
    <definedName name="Print_Area" localSheetId="7">'ЛСР_Интеграция-24'!A:N</definedName>
    <definedName name="Print_Titles" localSheetId="5">'ЛСР_Интеграция-22'!38:38</definedName>
    <definedName name="Print_Titles" localSheetId="6">'ЛСР_Интеграция-23'!38:38</definedName>
    <definedName name="Print_Titles" localSheetId="7">'ЛСР_Интеграция-24'!38:38</definedName>
    <definedName name="_xlnm.Print_Titles" localSheetId="1">'K_ЮТЭК-ХМАО-02_2025'!$38:$38</definedName>
    <definedName name="_xlnm.Print_Titles" localSheetId="3">ЛСР_Доп.ПО21!$30:$30</definedName>
    <definedName name="_xlnm.Print_Titles" localSheetId="5">'ЛСР_Интеграция-22'!$42:$42</definedName>
    <definedName name="_xlnm.Print_Titles" localSheetId="6">'ЛСР_Интеграция-23'!$42:$42</definedName>
    <definedName name="_xlnm.Print_Titles" localSheetId="7">'ЛСР_Интеграция-24'!$42:$42</definedName>
    <definedName name="_xlnm.Print_Titles" localSheetId="2">'ЛСР_Создание+рекИСУЭЭ-21-23'!$33:$33</definedName>
    <definedName name="_xlnm.Print_Area" localSheetId="1">'K_ЮТЭК-ХМАО-02_2025'!$A$1:$P$86</definedName>
    <definedName name="_xlnm.Print_Area" localSheetId="9">'Калькуляц_Обсл-2021факт'!$A$1:$F$26</definedName>
    <definedName name="_xlnm.Print_Area" localSheetId="0">'ст-ть K_ЮТЭК-ХМАО-02'!$A$1:$W$17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" i="26" l="1"/>
  <c r="E11" i="26"/>
  <c r="F7" i="26" s="1"/>
  <c r="E13" i="24"/>
  <c r="F13" i="24" s="1"/>
  <c r="E12" i="24"/>
  <c r="F12" i="24" s="1"/>
  <c r="E11" i="24"/>
  <c r="F11" i="24" s="1"/>
  <c r="E10" i="24"/>
  <c r="F10" i="24" s="1"/>
  <c r="G10" i="24" s="1"/>
  <c r="B30" i="20"/>
  <c r="K29" i="20"/>
  <c r="M28" i="20"/>
  <c r="M29" i="20" s="1"/>
  <c r="L28" i="20"/>
  <c r="L29" i="20" s="1"/>
  <c r="K28" i="20"/>
  <c r="J28" i="20"/>
  <c r="J29" i="20" s="1"/>
  <c r="I28" i="20"/>
  <c r="I29" i="20" s="1"/>
  <c r="H28" i="20"/>
  <c r="H29" i="20" s="1"/>
  <c r="G28" i="20"/>
  <c r="G29" i="20" s="1"/>
  <c r="F28" i="20"/>
  <c r="F29" i="20" s="1"/>
  <c r="E28" i="20"/>
  <c r="E29" i="20" s="1"/>
  <c r="D28" i="20"/>
  <c r="D29" i="20" s="1"/>
  <c r="C28" i="20"/>
  <c r="C29" i="20" s="1"/>
  <c r="B28" i="20"/>
  <c r="B29" i="20" s="1"/>
  <c r="N27" i="20"/>
  <c r="C22" i="20"/>
  <c r="C23" i="20" s="1"/>
  <c r="B22" i="20"/>
  <c r="B23" i="20" s="1"/>
  <c r="M22" i="20"/>
  <c r="M23" i="20" s="1"/>
  <c r="L22" i="20"/>
  <c r="L23" i="20" s="1"/>
  <c r="K22" i="20"/>
  <c r="K23" i="20" s="1"/>
  <c r="J22" i="20"/>
  <c r="J23" i="20" s="1"/>
  <c r="I22" i="20"/>
  <c r="I23" i="20" s="1"/>
  <c r="H22" i="20"/>
  <c r="H23" i="20" s="1"/>
  <c r="G22" i="20"/>
  <c r="G23" i="20" s="1"/>
  <c r="F22" i="20"/>
  <c r="F23" i="20" s="1"/>
  <c r="E22" i="20"/>
  <c r="E23" i="20" s="1"/>
  <c r="D22" i="20"/>
  <c r="D23" i="20" s="1"/>
  <c r="G16" i="20"/>
  <c r="G17" i="20" s="1"/>
  <c r="E16" i="20"/>
  <c r="E17" i="20" s="1"/>
  <c r="C16" i="20"/>
  <c r="C17" i="20" s="1"/>
  <c r="B16" i="20"/>
  <c r="B17" i="20" s="1"/>
  <c r="M16" i="20"/>
  <c r="M17" i="20" s="1"/>
  <c r="L16" i="20"/>
  <c r="K16" i="20"/>
  <c r="K17" i="20" s="1"/>
  <c r="J16" i="20"/>
  <c r="I16" i="20"/>
  <c r="I17" i="20" s="1"/>
  <c r="F16" i="20"/>
  <c r="D16" i="20"/>
  <c r="F11" i="20"/>
  <c r="D11" i="20"/>
  <c r="M10" i="20"/>
  <c r="L10" i="20"/>
  <c r="L11" i="20" s="1"/>
  <c r="K10" i="20"/>
  <c r="J10" i="20"/>
  <c r="J11" i="20" s="1"/>
  <c r="I10" i="20"/>
  <c r="H10" i="20"/>
  <c r="H11" i="20" s="1"/>
  <c r="F10" i="20"/>
  <c r="E10" i="20"/>
  <c r="D10" i="20"/>
  <c r="C10" i="20"/>
  <c r="C30" i="20" s="1"/>
  <c r="B10" i="20"/>
  <c r="N9" i="20"/>
  <c r="G10" i="20" l="1"/>
  <c r="G30" i="20" s="1"/>
  <c r="N15" i="20"/>
  <c r="N10" i="20"/>
  <c r="K30" i="20"/>
  <c r="I30" i="20"/>
  <c r="E30" i="20"/>
  <c r="M30" i="20"/>
  <c r="B11" i="20"/>
  <c r="N29" i="20"/>
  <c r="H10" i="24"/>
  <c r="H15" i="24" s="1"/>
  <c r="G15" i="24"/>
  <c r="J30" i="20"/>
  <c r="J17" i="20"/>
  <c r="J31" i="20" s="1"/>
  <c r="F30" i="20"/>
  <c r="F17" i="20"/>
  <c r="F31" i="20" s="1"/>
  <c r="L30" i="20"/>
  <c r="L17" i="20"/>
  <c r="L31" i="20" s="1"/>
  <c r="N22" i="20"/>
  <c r="D30" i="20"/>
  <c r="D17" i="20"/>
  <c r="D31" i="20" s="1"/>
  <c r="N23" i="20"/>
  <c r="F13" i="26"/>
  <c r="G7" i="26"/>
  <c r="G13" i="26" s="1"/>
  <c r="G11" i="20"/>
  <c r="G31" i="20" s="1"/>
  <c r="H16" i="20"/>
  <c r="H17" i="20" s="1"/>
  <c r="H31" i="20" s="1"/>
  <c r="B31" i="20"/>
  <c r="N21" i="20"/>
  <c r="I11" i="20"/>
  <c r="I31" i="20" s="1"/>
  <c r="C11" i="20"/>
  <c r="C31" i="20" s="1"/>
  <c r="K11" i="20"/>
  <c r="K31" i="20" s="1"/>
  <c r="N28" i="20"/>
  <c r="E11" i="20"/>
  <c r="E31" i="20" s="1"/>
  <c r="M11" i="20"/>
  <c r="M31" i="20" s="1"/>
  <c r="N17" i="20" l="1"/>
  <c r="N11" i="20"/>
  <c r="N16" i="20"/>
  <c r="N30" i="20" s="1"/>
  <c r="H30" i="20"/>
  <c r="N31" i="20" l="1"/>
  <c r="S14" i="17"/>
  <c r="S12" i="17"/>
  <c r="M14" i="17"/>
  <c r="L14" i="17"/>
  <c r="K14" i="17"/>
  <c r="O9" i="17"/>
  <c r="N13" i="17"/>
  <c r="M13" i="17"/>
  <c r="L13" i="17"/>
  <c r="K13" i="17"/>
  <c r="K9" i="17"/>
  <c r="K12" i="17"/>
  <c r="Q13" i="17" l="1"/>
  <c r="T13" i="17"/>
  <c r="U13" i="17"/>
  <c r="U12" i="17"/>
  <c r="P13" i="17"/>
  <c r="Q11" i="17"/>
  <c r="R11" i="17" s="1"/>
  <c r="Q10" i="17"/>
  <c r="Q9" i="17"/>
  <c r="M9" i="17"/>
  <c r="U9" i="17" s="1"/>
  <c r="M11" i="17"/>
  <c r="M10" i="17"/>
  <c r="N11" i="17"/>
  <c r="V11" i="17"/>
  <c r="N10" i="17"/>
  <c r="E9" i="17"/>
  <c r="J9" i="17"/>
  <c r="Q12" i="17"/>
  <c r="L12" i="17"/>
  <c r="L9" i="17" s="1"/>
  <c r="S13" i="17" l="1"/>
  <c r="V13" i="17" s="1"/>
  <c r="N9" i="17"/>
  <c r="N12" i="17"/>
  <c r="O12" i="17"/>
  <c r="T12" i="17"/>
  <c r="P12" i="17"/>
  <c r="P9" i="17" s="1"/>
  <c r="V10" i="17"/>
  <c r="O13" i="17" l="1"/>
  <c r="N14" i="17" s="1"/>
  <c r="R13" i="17" l="1"/>
  <c r="V9" i="17"/>
  <c r="R9" i="17"/>
  <c r="R10" i="17" l="1"/>
  <c r="U14" i="17"/>
  <c r="R12" i="17"/>
  <c r="V12" i="17"/>
  <c r="T14" i="17" l="1"/>
  <c r="V14" i="17" s="1"/>
  <c r="A16" i="16"/>
</calcChain>
</file>

<file path=xl/sharedStrings.xml><?xml version="1.0" encoding="utf-8"?>
<sst xmlns="http://schemas.openxmlformats.org/spreadsheetml/2006/main" count="1536" uniqueCount="593">
  <si>
    <t>Приложение № 3</t>
  </si>
  <si>
    <t>Утверждено приказом Минстроя РФ № 421/пр от 4 августа 2020 г. в редакции приказа № 557/пр от 7 июля 2022 г.</t>
  </si>
  <si>
    <t>Наименование программного продукта</t>
  </si>
  <si>
    <t>ГРАНД-Смета, версия 2025.2</t>
  </si>
  <si>
    <t xml:space="preserve">Наименование редакции сметных нормативов  </t>
  </si>
  <si>
    <t/>
  </si>
  <si>
    <t xml:space="preserve">Реквизиты приказа  Минстроя России  об утверждении дополнений и изменений к сметным нормативам 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</si>
  <si>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</si>
  <si>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Письмо Минстроя России от 25.02.2025 № 10314-ИФ/09</t>
  </si>
  <si>
    <t xml:space="preserve">Реквизиты нормативного  правового  акта  об утверждении оплаты труда, утверждаемый  в соответствии с пунктом 22(1) Правилами мониторинга цен, утвержденными постановлением Правительства Российской Федерации от 23 декабря 2016 г. № 1452 </t>
  </si>
  <si>
    <t>Приказ от 15.02.2024 № 6</t>
  </si>
  <si>
    <t xml:space="preserve">Обоснование принятых текущих цен на строительные ресурсы </t>
  </si>
  <si>
    <t xml:space="preserve">Наименование субъекта Российской Федерации </t>
  </si>
  <si>
    <t>86. Ханты-Мансийский автономный округ - Югра</t>
  </si>
  <si>
    <t xml:space="preserve">Наименование зоны субъекта Российской Федерации </t>
  </si>
  <si>
    <t>Ханты-Мансийский автономный округ - Югра (1 зона)</t>
  </si>
  <si>
    <t>(наименование стройки)</t>
  </si>
  <si>
    <t>(наименование объекта капитального строительства)</t>
  </si>
  <si>
    <t xml:space="preserve"> (наименование работ и затрат)</t>
  </si>
  <si>
    <t xml:space="preserve">Составлен </t>
  </si>
  <si>
    <t>ресурсно-индексным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</si>
  <si>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</si>
  <si>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</si>
  <si>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</si>
  <si>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уровне цен </t>
  </si>
  <si>
    <t>I квартал 2025 года</t>
  </si>
  <si>
    <t xml:space="preserve">Сметная стоимость </t>
  </si>
  <si>
    <t>тыс.руб.</t>
  </si>
  <si>
    <t>в том числе:</t>
  </si>
  <si>
    <t>строительных работ</t>
  </si>
  <si>
    <t>Средства на оплату труда рабочих</t>
  </si>
  <si>
    <t>монтажных работ</t>
  </si>
  <si>
    <t>Средства на оплату труда машинистов</t>
  </si>
  <si>
    <t>оборудования</t>
  </si>
  <si>
    <t>Нормативные затраты труда рабочих</t>
  </si>
  <si>
    <t>чел.-ч.</t>
  </si>
  <si>
    <t>прочих затрат</t>
  </si>
  <si>
    <t>Нормативные затраты труда машинистов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</si>
  <si>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</si>
  <si>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</si>
  <si>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</si>
  <si>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</si>
  <si>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</si>
  <si>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</si>
  <si>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</si>
  <si>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</si>
  <si>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</si>
  <si>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</si>
  <si>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</si>
  <si>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</si>
  <si>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</si>
  <si>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1</t>
  </si>
  <si>
    <t>ГЭСНм10-04-100-06</t>
  </si>
  <si>
    <t>шт</t>
  </si>
  <si>
    <t>Всего по позиции</t>
  </si>
  <si>
    <t>4</t>
  </si>
  <si>
    <t>5</t>
  </si>
  <si>
    <t>Итоги по смете:</t>
  </si>
  <si>
    <t xml:space="preserve">     Всего прямые затраты (справочно)</t>
  </si>
  <si>
    <t xml:space="preserve">     Монтажные работы</t>
  </si>
  <si>
    <t xml:space="preserve">     Оборудование</t>
  </si>
  <si>
    <t xml:space="preserve">     Прочие затраты</t>
  </si>
  <si>
    <t xml:space="preserve">     Всего ФОТ (справочно)</t>
  </si>
  <si>
    <t xml:space="preserve">     Всего накладные расходы (справочно)</t>
  </si>
  <si>
    <t xml:space="preserve">     Всего сметная прибыль (справочно)</t>
  </si>
  <si>
    <t>ВСЕГО по смете</t>
  </si>
  <si>
    <t xml:space="preserve">          Затраты труда рабочих</t>
  </si>
  <si>
    <t xml:space="preserve">          ПНР "вхолостую"</t>
  </si>
  <si>
    <t>Составил:</t>
  </si>
  <si>
    <t>[должность, подпись (инициалы, фамилия)]</t>
  </si>
  <si>
    <t>Проверил:</t>
  </si>
  <si>
    <t>1.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</si>
  <si>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</si>
  <si>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</si>
  <si>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>Инвестиционная программа АО "Югорская терриориальная энергетическая компания" на период 2026-2029 гг.</t>
  </si>
  <si>
    <t>ЛОКАЛЬНЫЙ СМЕТНЫЙ РАСЧЕТ (СМЕТА) № 01_Ю</t>
  </si>
  <si>
    <t>Приказ Минстроя России от 30.12.2021 № 1046/пр; Приказ Минстроя России от 04.08.2020 № 421/пр; Приказ Минстроя России от 21.12.2020 № 812/пр; Приказ Минстроя России от 11.12.2020 № 774/пр; Приказ Минстроя России от 02.08.2023 № 551/пр; Приказ Минстроя России от 14.11.2023 № 817/пр; Приказ Минстроя России от 16.02.2024 № 102/пр; Приказ Минстроя России от 13.05.2024 №323/пр; Приказ Минстроя России от 09.08.2024 №524/пр; Приказ Минстроя России от 07.11.2024 №747/пр; Приказ Минстроя России от 07.02.2025 №69/пр</t>
  </si>
  <si>
    <t>Приказ Минстроя России от 18 мая 2022 г. № 378/пр, Приказ Минстроя России от 26 августа 2022 г. № 703/пр, Приказ Минстроя России от 26 октября 2022 г. № 905/пр, Приказ Минстроя России от 27 декабря 2022 г. № 1133/пр, Приказ Минстроя России от 10 февраля 2023 г. № 84/пр, Приказ Минстроя России от 11.05.2023 №335/пр; Приказ Минстроя России от 07.07.2022 № 557/пр; Приказ Минстроя России от 02.09.2021 № 636/пр, Приказ Минстроя России от 26.07.2022 № 611/пр; Приказ Минстроя России от 22.04.2022 № 317/пр; Приказ Минстроя России от 02.08.2023 № 551/пр; Приказ Минстроя России от 14.11.2023 № 817/пр; Приказ Минстроя России от 30.01.2024 № 55/пр;  Приказ Минстроя России от 16.02.2024 № 102/пр;  Приказ Минстроя России от 13.05.2024 №323/пр; Приказ Минстроя России от 09.08.2024 №524/пр; Приказ Минстроя России от 07.11.2024 №747/пр; Приказ Минстроя России от 07.02.2025 №69/пр</t>
  </si>
  <si>
    <t>ЮТЭК монтаж СХД</t>
  </si>
  <si>
    <t>Раздел 1. Монтаж СХД</t>
  </si>
  <si>
    <t>Раздел 1. Новый раздел</t>
  </si>
  <si>
    <t>Оборудование радиотрансляционных узлов: аппаратура настольная, масса до 20 кг</t>
  </si>
  <si>
    <t>ГЭСНм11-04-008-01</t>
  </si>
  <si>
    <t>Съемные и выдвижные блоки (модули, ячейки, ТЭЗ), масса: до 5 кг // Модули ввода-выводи и NVMe диски</t>
  </si>
  <si>
    <t>Съемные и выдвижные блоки (модули, ячейки, ТЭЗ), масса: до 5 кг</t>
  </si>
  <si>
    <t>Объем=2+18</t>
  </si>
  <si>
    <t>3
*
О</t>
  </si>
  <si>
    <t>Прайс-лист</t>
  </si>
  <si>
    <t>Система хранения данных МАЯК серии SS-OKA-OS5 2U,Dual Ctrl,NVMe,2*4*25Gb SFP28, 10*25Gb SFP28 SR, 18*7.68TB SSD NVMe,D5V6-LBS-Super,D5V6-DDCM-C-SUP-R ES2</t>
  </si>
  <si>
    <t>421/пр_2020_п.92_пп.в</t>
  </si>
  <si>
    <t>Заготовительно-складские расходы для оборудования - 1,2% ПЗ=1,2% (ОЗП=1,2%; ЭМ=1,2%; МАТ=1,2%)</t>
  </si>
  <si>
    <t>ГЭСНп02-02-001-01</t>
  </si>
  <si>
    <t>Инсталляция и базовая настройка общего и специального программного обеспечения</t>
  </si>
  <si>
    <t>Объем=12+1</t>
  </si>
  <si>
    <t>Всего по разделу 1 Монтаж СХД</t>
  </si>
  <si>
    <t>Всего по разделу 1 Новый раздел</t>
  </si>
  <si>
    <t>Всего</t>
  </si>
  <si>
    <t xml:space="preserve">     Оборудование заказчика -ОБЗАК</t>
  </si>
  <si>
    <t xml:space="preserve">     справочно:</t>
  </si>
  <si>
    <t>59,97</t>
  </si>
  <si>
    <t xml:space="preserve">          Затраты труда машинистов</t>
  </si>
  <si>
    <t>0,2</t>
  </si>
  <si>
    <t xml:space="preserve">          ПНР "под нагрузкой"</t>
  </si>
  <si>
    <t xml:space="preserve">          Оборудование заказчика</t>
  </si>
  <si>
    <t xml:space="preserve">               Оборудование</t>
  </si>
  <si>
    <t xml:space="preserve">                    Система хранения данных МАЯК серии SS-OKA-OS5 2U,Dual Ctrl,NVMe,2*4*25Gb SFP28, 10*25Gb SFP28 SR, 18*7.68TB SSD NVMe,D5V6-LBS-Super,D5V6-DDCM-C-SUP-R ES2, "шт" Кол-во: 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</si>
  <si>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ИСУЭЭ)</t>
  </si>
  <si>
    <t>Расчет стоимости инвестиционного проекта:</t>
  </si>
  <si>
    <t>Выполнен на основании заключенных договоров и ЛСР</t>
  </si>
  <si>
    <t>Начало  строительства 2021 г., окончание   2025 г.</t>
  </si>
  <si>
    <t>Наименование подрядчика/затрат</t>
  </si>
  <si>
    <t>Договор подряда</t>
  </si>
  <si>
    <t>Примечание</t>
  </si>
  <si>
    <t>№ и дата</t>
  </si>
  <si>
    <t>в т.ч. ПИР</t>
  </si>
  <si>
    <t>в т.ч. Оборудование</t>
  </si>
  <si>
    <t>в т.ч. СМР</t>
  </si>
  <si>
    <t>в т.ч. Прочие</t>
  </si>
  <si>
    <t>ООО "ИТЦ "Электроком" 
(Подрядчик с 2023г. -АО "Горсвет" (реорганизация ООО "ИТЦ "Электроком"))</t>
  </si>
  <si>
    <t>Строительно-монтажные работы</t>
  </si>
  <si>
    <t>Содержание службы Заказчика-застройщика</t>
  </si>
  <si>
    <t xml:space="preserve"> Итого стоимость по расчету</t>
  </si>
  <si>
    <t>в т.ч. НДС 20%</t>
  </si>
  <si>
    <r>
      <t xml:space="preserve">Идентификатор инвестиционного проекта:  </t>
    </r>
    <r>
      <rPr>
        <b/>
        <sz val="12"/>
        <color rgb="FFFF0000"/>
        <rFont val="Times New Roman"/>
        <family val="1"/>
        <charset val="204"/>
      </rPr>
      <t>K_ЮТЭК-ХМАО-02</t>
    </r>
  </si>
  <si>
    <t>ООО "Крона-КС"</t>
  </si>
  <si>
    <t>поставка СХД</t>
  </si>
  <si>
    <t>Монтаж СХД</t>
  </si>
  <si>
    <t>Поставка</t>
  </si>
  <si>
    <t>13016.25 от 13.05.2025г.</t>
  </si>
  <si>
    <t>В проекте учтены затраты на обслуживание УУ и обеспечение сбора данных за 2021г. (на общую сумму 144 368,70 руб. с учетом НДС), перенесены из проектов К_ЮТЭК-ХМАО-03 и К_ЮТЭК-ХМАО-04.
Указанные проекты с 2022г. объединены с К_ЮТЭК-ХМАО-02 при корректировке инвестпрограммы</t>
  </si>
  <si>
    <t>Ст-ть по договору без НДС, млн.руб.</t>
  </si>
  <si>
    <t>Ст-ть по договору с НДС, млн.руб.</t>
  </si>
  <si>
    <t>в т.ч. заготовительно-складские расходы для оборудования - 1,2% (согласно сметы №01_Ю).
Договор в стадии заключения</t>
  </si>
  <si>
    <t>13050.20 от 28.12.2020 г. 
( в ред. Доп.соглашения №5)</t>
  </si>
  <si>
    <t>Финансирование, млн.руб. с НДС</t>
  </si>
  <si>
    <t>Профинансировано на 01.01.2024</t>
  </si>
  <si>
    <t>Факт финансирования в 2024 г.</t>
  </si>
  <si>
    <t>Ожидаемое финансирование 2025 г.</t>
  </si>
  <si>
    <t xml:space="preserve"> Итого за период реалиации проекта</t>
  </si>
  <si>
    <t>Освоение, млн.руб. без НДС</t>
  </si>
  <si>
    <t>Освоение по титулу на 01.01.2024</t>
  </si>
  <si>
    <t>Факт освоения в 2024г.</t>
  </si>
  <si>
    <t>Ожидаемое освоение 2025г.</t>
  </si>
  <si>
    <t xml:space="preserve">Ввод по титулу на 01.01.2024 </t>
  </si>
  <si>
    <t>Факт ввода в 2024 г.</t>
  </si>
  <si>
    <t xml:space="preserve">Ожидаемый ввод 2025г. </t>
  </si>
  <si>
    <t>«Интеллектуальная система учета электрической энергии 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ИСУЭЭ)</t>
  </si>
  <si>
    <t>Приложение №2</t>
  </si>
  <si>
    <t>к договору №13050.20</t>
  </si>
  <si>
    <t>в ред. Дополнительного соглашения №1</t>
  </si>
  <si>
    <t>СОГЛАСОВАНО:</t>
  </si>
  <si>
    <t>УТВЕРЖДАЮ:</t>
  </si>
  <si>
    <t>________________</t>
  </si>
  <si>
    <t>" _____ " ________________ 2021 г.</t>
  </si>
  <si>
    <t>"______ " _______________2021 г.</t>
  </si>
  <si>
    <t xml:space="preserve">ЛОКАЛЬНЫЙ СМЕТНЫЙ РАСЧЕТ № </t>
  </si>
  <si>
    <t>(локальная смета)</t>
  </si>
  <si>
    <t xml:space="preserve">на </t>
  </si>
  <si>
    <r>
      <t xml:space="preserve">Монтаж, наладка и модернизация интеллектуальной системы учёта электрической энергии (мощности) потребителей АО «ЮТЭК» в г.Радужный, п.г.т.Новоаганск, село Варъёган, в части поставки, монтажа и наладки серверного оборудования 
</t>
    </r>
    <r>
      <rPr>
        <sz val="11"/>
        <color rgb="FF0000FF"/>
        <rFont val="Times New Roman"/>
        <family val="1"/>
        <charset val="204"/>
      </rPr>
      <t>(создание системы ИСУЭЭ - 2021г., реконструкция - 2022-2023гг.)</t>
    </r>
  </si>
  <si>
    <t>(наименование работ и затрат, наименование объекта)</t>
  </si>
  <si>
    <t xml:space="preserve">Основание: </t>
  </si>
  <si>
    <t>Сметная стоимость _______________________________________________________________________________________________</t>
  </si>
  <si>
    <t>___________________________18786,679</t>
  </si>
  <si>
    <t>тыс. руб.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</si>
  <si>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</si>
  <si>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_______________________________________________________________________________________________913,890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</si>
  <si>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</si>
  <si>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_______________________________________________________________________________________________2235,407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</si>
  <si>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</si>
  <si>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_______________________________________________________________________________________________15637,382</t>
  </si>
  <si>
    <t>Средства  на оплату труда _______________________________________________________________________________________________</t>
  </si>
  <si>
    <t>___________________________1353,947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</si>
  <si>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</si>
  <si>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_______________________________________________________________________________________________3751,52</t>
  </si>
  <si>
    <t>чел.час</t>
  </si>
  <si>
    <t>Составлен(а) в текущих (прогнозных) ценах по состоянию на 4 квартал 2020г.</t>
  </si>
  <si>
    <t>№ пп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</si>
  <si>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</si>
  <si>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</si>
  <si>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</si>
  <si>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</si>
  <si>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</si>
  <si>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В том числе</t>
  </si>
  <si>
    <t>Осн.З/п</t>
  </si>
  <si>
    <t>Эк.Маш.</t>
  </si>
  <si>
    <t>З/пМех</t>
  </si>
  <si>
    <t>Раздел 1. СМР</t>
  </si>
  <si>
    <t>ИСКУЭ 2021 год</t>
  </si>
  <si>
    <t>Сервер №1</t>
  </si>
  <si>
    <t>ФЕРм10-04-100-06</t>
  </si>
  <si>
    <r>
      <t>Оборудование радиотрансляционных узлов: аппаратура настольная, масса до 20 кг (Сервер основной)</t>
    </r>
    <r>
      <rPr>
        <i/>
        <sz val="7"/>
        <rFont val="Times New Roman"/>
        <family val="1"/>
        <charset val="204"/>
      </rPr>
      <t xml:space="preserve">
НР (1833,52 руб.): 97% от ФОТ (1890,23 руб.)
СП (1228,65 руб.): 65% от ФОТ (1890,23 руб.)</t>
    </r>
  </si>
  <si>
    <t>2</t>
  </si>
  <si>
    <t>ФЕРм10-06-068-16</t>
  </si>
  <si>
    <r>
      <t>Настройка простых сетевых трактов: программирование сетевого элемента и отладка его работы (мультиплексор, регенератор) (Сервер основной)</t>
    </r>
    <r>
      <rPr>
        <i/>
        <sz val="7"/>
        <rFont val="Times New Roman"/>
        <family val="1"/>
        <charset val="204"/>
      </rPr>
      <t xml:space="preserve">
НР (6974,61 руб.): 84% от ФОТ (8303,11 руб.)
СП (4981,87 руб.): 60% от ФОТ (8303,11 руб.)</t>
    </r>
  </si>
  <si>
    <t>сетевой элемент</t>
  </si>
  <si>
    <t>3</t>
  </si>
  <si>
    <t>ФЕРм11-04-008-01</t>
  </si>
  <si>
    <r>
      <t>Съемные и выдвижные блоки (модули, ячейки, ТЭЗ), масса: до 5 кг (Комплект из 2-х трансиверов 10 Гбит/с (SFP+)  и оптического патч-корда)</t>
    </r>
    <r>
      <rPr>
        <i/>
        <sz val="7"/>
        <rFont val="Times New Roman"/>
        <family val="1"/>
        <charset val="204"/>
      </rPr>
      <t xml:space="preserve">
НР (491,19 руб.): 97% от ФОТ (506,38 руб.)
СП (329,15 руб.): 65% от ФОТ (506,38 руб.)</t>
    </r>
  </si>
  <si>
    <t>Телекоммуникационный шкаф</t>
  </si>
  <si>
    <t>ФЕРм10-04-100-01</t>
  </si>
  <si>
    <r>
      <t>Оборудование радиотрансляционных узлов: шкаф или статив (стойка), масса до 100 кг (Телекоммуникационный шкаф)</t>
    </r>
    <r>
      <rPr>
        <i/>
        <sz val="7"/>
        <rFont val="Times New Roman"/>
        <family val="1"/>
        <charset val="204"/>
      </rPr>
      <t xml:space="preserve">
НР (3405,12 руб.): 97% от ФОТ (3510,43 руб.)
СП (2281,78 руб.): 65% от ФОТ (3510,43 руб.)</t>
    </r>
  </si>
  <si>
    <t>ФЕРм10-03-001-04</t>
  </si>
  <si>
    <r>
      <t>Плата дополнительная, устанавливаемая на готовом месте стойки (Блок силовых розеток)</t>
    </r>
    <r>
      <rPr>
        <i/>
        <sz val="7"/>
        <rFont val="Times New Roman"/>
        <family val="1"/>
        <charset val="204"/>
      </rPr>
      <t xml:space="preserve">
НР (1764,64 руб.): 84% от ФОТ (2100,76 руб.)
СП (1260,46 руб.): 60% от ФОТ (2100,76 руб.)</t>
    </r>
  </si>
  <si>
    <t>6</t>
  </si>
  <si>
    <t>ФЕРм10-01-001-13</t>
  </si>
  <si>
    <r>
      <t>Рамка со штифтами на винтах и гайках с шайбами (Кабельный органайзер)</t>
    </r>
    <r>
      <rPr>
        <i/>
        <sz val="7"/>
        <rFont val="Times New Roman"/>
        <family val="1"/>
        <charset val="204"/>
      </rPr>
      <t xml:space="preserve">
НР (183,22 руб.): 84% от ФОТ (218,12 руб.)
СП (130,87 руб.): 60% от ФОТ (218,12 руб.)</t>
    </r>
  </si>
  <si>
    <t>7</t>
  </si>
  <si>
    <t>ФЕРм11-04-008-04</t>
  </si>
  <si>
    <r>
      <t>Съемные и выдвижные блоки (модули, ячейки, ТЭЗ), масса: до 30 кг (Модуль вентиляторный)</t>
    </r>
    <r>
      <rPr>
        <i/>
        <sz val="7"/>
        <rFont val="Times New Roman"/>
        <family val="1"/>
        <charset val="204"/>
      </rPr>
      <t xml:space="preserve">
НР (736,51 руб.): 97% от ФОТ (759,29 руб.)
СП (493,54 руб.): 65% от ФОТ (759,29 руб.)</t>
    </r>
  </si>
  <si>
    <t>8</t>
  </si>
  <si>
    <r>
      <t>Съемные и выдвижные блоки (модули, ячейки, ТЭЗ), масса: до 5 кг (Модуль SFP с интерфейсом RJ45 Cisco)</t>
    </r>
    <r>
      <rPr>
        <i/>
        <sz val="7"/>
        <rFont val="Times New Roman"/>
        <family val="1"/>
        <charset val="204"/>
      </rPr>
      <t xml:space="preserve">
НР (3438,32 руб.): 97% от ФОТ (3544,66 руб.)
СП (2304,03 руб.): 65% от ФОТ (3544,66 руб.)</t>
    </r>
  </si>
  <si>
    <t>9</t>
  </si>
  <si>
    <t>ФЕРм10-01-052-07</t>
  </si>
  <si>
    <r>
      <t>Кроссировка в шкафу (Кабель силовой)</t>
    </r>
    <r>
      <rPr>
        <i/>
        <sz val="7"/>
        <rFont val="Times New Roman"/>
        <family val="1"/>
        <charset val="204"/>
      </rPr>
      <t xml:space="preserve">
НР (653,73 руб.): 84% от ФОТ (778,25 руб.)
СП (466,95 руб.): 60% от ФОТ (778,25 руб.)</t>
    </r>
  </si>
  <si>
    <t>10 шт</t>
  </si>
  <si>
    <t>Источник бесперебойного питания</t>
  </si>
  <si>
    <t>10</t>
  </si>
  <si>
    <t>ФЕРм10-02-016-06</t>
  </si>
  <si>
    <r>
      <t>Отдельно устанавливаемый: преобразователь или блок питания (ИБП)</t>
    </r>
    <r>
      <rPr>
        <i/>
        <sz val="7"/>
        <rFont val="Times New Roman"/>
        <family val="1"/>
        <charset val="204"/>
      </rPr>
      <t xml:space="preserve">
НР (7580,11 руб.): 84% от ФОТ (9023,94 руб.)
СП (5414,36 руб.): 60% от ФОТ (9023,94 руб.)</t>
    </r>
  </si>
  <si>
    <t>Система хранения данных</t>
  </si>
  <si>
    <t>11</t>
  </si>
  <si>
    <r>
      <t>Оборудование радиотрансляционных узлов: аппаратура настольная, масса до 20 кг (Сетевое хранилище без дисков)</t>
    </r>
    <r>
      <rPr>
        <i/>
        <sz val="7"/>
        <rFont val="Times New Roman"/>
        <family val="1"/>
        <charset val="204"/>
      </rPr>
      <t xml:space="preserve">
НР (1833,52 руб.): 97% от ФОТ (1890,23 руб.)
СП (1228,65 руб.): 65% от ФОТ (1890,23 руб.)</t>
    </r>
  </si>
  <si>
    <t>12</t>
  </si>
  <si>
    <r>
      <t>Съемные и выдвижные блоки (модули, ячейки, ТЭЗ), масса: до 5 кг (Диски для СХД + Комплект из 2-х трансиверов 10 Гбит/с (SFP+)  и оптического патч-корда )</t>
    </r>
    <r>
      <rPr>
        <i/>
        <sz val="7"/>
        <rFont val="Times New Roman"/>
        <family val="1"/>
        <charset val="204"/>
      </rPr>
      <t xml:space="preserve">
НР (7859,02 руб.): 97% от ФОТ (8102,08 руб.)
СП (5266,35 руб.): 65% от ФОТ (8102,08 руб.)</t>
    </r>
  </si>
  <si>
    <t>АРМ</t>
  </si>
  <si>
    <t>13</t>
  </si>
  <si>
    <t>ФЕРм20-01-035-01</t>
  </si>
  <si>
    <r>
      <t>Автоматизированное рабочее место: ПК+Монитор</t>
    </r>
    <r>
      <rPr>
        <i/>
        <sz val="7"/>
        <rFont val="Times New Roman"/>
        <family val="1"/>
        <charset val="204"/>
      </rPr>
      <t xml:space="preserve">
НР (4267,7 руб.): 97% от ФОТ (4399,69 руб.)
СП (2199,85 руб.): 50% от ФОТ (4399,69 руб.)</t>
    </r>
  </si>
  <si>
    <t>компл</t>
  </si>
  <si>
    <t>Мобильное АРМ</t>
  </si>
  <si>
    <t>14</t>
  </si>
  <si>
    <r>
      <t>Автоматизированное рабочее место: Ноутбук</t>
    </r>
    <r>
      <rPr>
        <i/>
        <sz val="7"/>
        <rFont val="Times New Roman"/>
        <family val="1"/>
        <charset val="204"/>
      </rPr>
      <t xml:space="preserve">
НР (8535,4 руб.): 97% от ФОТ (8799,38 руб.)
СП (4399,69 руб.): 50% от ФОТ (8799,38 руб.)</t>
    </r>
  </si>
  <si>
    <t>Мониторинг серверный</t>
  </si>
  <si>
    <t>15</t>
  </si>
  <si>
    <t>ФЕРм10-04-087-14</t>
  </si>
  <si>
    <r>
      <t>Устройство цифровой регистрации (Устройство мониторинга)</t>
    </r>
    <r>
      <rPr>
        <i/>
        <sz val="7"/>
        <rFont val="Times New Roman"/>
        <family val="1"/>
        <charset val="204"/>
      </rPr>
      <t xml:space="preserve">
НР (1975,66 руб.): 97% от ФОТ (2036,76 руб.)
СП (1323,89 руб.): 65% от ФОТ (2036,76 руб.)</t>
    </r>
  </si>
  <si>
    <t>устройство</t>
  </si>
  <si>
    <t>16</t>
  </si>
  <si>
    <t>ФЕРм10-08-002-01</t>
  </si>
  <si>
    <r>
      <t>Извещатель ПС автоматический: тепловой электро-контактный, магнитоконтактный в нормальном исполнении (Датчик температуры и влажности)</t>
    </r>
    <r>
      <rPr>
        <i/>
        <sz val="7"/>
        <rFont val="Times New Roman"/>
        <family val="1"/>
        <charset val="204"/>
      </rPr>
      <t xml:space="preserve">
НР (571,56 руб.): 84% от ФОТ (680,43 руб.)
СП (408,26 руб.): 60% от ФОТ (680,43 руб.)</t>
    </r>
  </si>
  <si>
    <t>17</t>
  </si>
  <si>
    <t>ФЕРм10-08-003-06</t>
  </si>
  <si>
    <r>
      <t>Устройство оптико-(фото)электрическое,: блок питания и контроля (Датчик наличия электропитания)</t>
    </r>
    <r>
      <rPr>
        <i/>
        <sz val="7"/>
        <rFont val="Times New Roman"/>
        <family val="1"/>
        <charset val="204"/>
      </rPr>
      <t xml:space="preserve">
НР (1405,77 руб.): 84% от ФОТ (1673,53 руб.)
СП (1004,12 руб.): 60% от ФОТ (1673,53 руб.)</t>
    </r>
  </si>
  <si>
    <t>Коммуникатор</t>
  </si>
  <si>
    <t>18</t>
  </si>
  <si>
    <r>
      <t>Оборудование радиотрансляционных узлов: аппаратура настольная, масса до 20 кг (Коммуникатор)</t>
    </r>
    <r>
      <rPr>
        <i/>
        <sz val="7"/>
        <rFont val="Times New Roman"/>
        <family val="1"/>
        <charset val="204"/>
      </rPr>
      <t xml:space="preserve">
НР (3667,05 руб.): 97% от ФОТ (3780,46 руб.)
СП (2457,3 руб.): 65% от ФОТ (3780,46 руб.)</t>
    </r>
  </si>
  <si>
    <t>19</t>
  </si>
  <si>
    <r>
      <t>Настройка простых сетевых трактов: программирование сетевого элемента и отладка его работы (мультиплексор, регенератор)</t>
    </r>
    <r>
      <rPr>
        <i/>
        <sz val="7"/>
        <rFont val="Times New Roman"/>
        <family val="1"/>
        <charset val="204"/>
      </rPr>
      <t xml:space="preserve">
НР (13949,22 руб.): 84% от ФОТ (16606,22 руб.)
СП (9963,73 руб.): 60% от ФОТ (16606,22 руб.)</t>
    </r>
  </si>
  <si>
    <t>Межсетевой экран</t>
  </si>
  <si>
    <t>20</t>
  </si>
  <si>
    <r>
      <t>Оборудование радиотрансляционных узлов: аппаратура настольная, масса до 20 кг (Межсетевой экран)</t>
    </r>
    <r>
      <rPr>
        <i/>
        <sz val="7"/>
        <rFont val="Times New Roman"/>
        <family val="1"/>
        <charset val="204"/>
      </rPr>
      <t xml:space="preserve">
НР (3667,05 руб.): 97% от ФОТ (3780,46 руб.)
СП (2457,3 руб.): 65% от ФОТ (3780,46 руб.)</t>
    </r>
  </si>
  <si>
    <t>21</t>
  </si>
  <si>
    <t>Головные маршрутизаторы</t>
  </si>
  <si>
    <t>22</t>
  </si>
  <si>
    <r>
      <t>Оборудование радиотрансляционных узлов: аппаратура настольная, масса до 20 кг</t>
    </r>
    <r>
      <rPr>
        <i/>
        <sz val="7"/>
        <rFont val="Times New Roman"/>
        <family val="1"/>
        <charset val="204"/>
      </rPr>
      <t xml:space="preserve">
НР (14668,18 руб.): 97% от ФОТ (15121,84 руб.)
СП (9829,2 руб.): 65% от ФОТ (15121,84 руб.)</t>
    </r>
  </si>
  <si>
    <t>23</t>
  </si>
  <si>
    <r>
      <t>Настройка простых сетевых трактов: программирование сетевого элемента и отладка его работы (мультиплексор, регенератор)</t>
    </r>
    <r>
      <rPr>
        <i/>
        <sz val="7"/>
        <rFont val="Times New Roman"/>
        <family val="1"/>
        <charset val="204"/>
      </rPr>
      <t xml:space="preserve">
НР (55796,9 руб.): 84% от ФОТ (66424,88 руб.)
СП (39854,93 руб.): 60% от ФОТ (66424,88 руб.)</t>
    </r>
  </si>
  <si>
    <t>24</t>
  </si>
  <si>
    <t>ФЕРм10-07-001-02</t>
  </si>
  <si>
    <r>
      <t>Антенна Г-образная</t>
    </r>
    <r>
      <rPr>
        <i/>
        <sz val="7"/>
        <rFont val="Times New Roman"/>
        <family val="1"/>
        <charset val="204"/>
      </rPr>
      <t xml:space="preserve">
НР (8190,21 руб.): 97% от ФОТ (8443,52 руб.)
СП (4221,76 руб.): 50% от ФОТ (8443,52 руб.)</t>
    </r>
  </si>
  <si>
    <t>антенна</t>
  </si>
  <si>
    <t>25</t>
  </si>
  <si>
    <t>ФЕРм08-03-575-01</t>
  </si>
  <si>
    <r>
      <t>Прибор или аппарат (Блок питания)</t>
    </r>
    <r>
      <rPr>
        <i/>
        <sz val="7"/>
        <rFont val="Times New Roman"/>
        <family val="1"/>
        <charset val="204"/>
      </rPr>
      <t xml:space="preserve">
НР (2295,04 руб.): 100% от ФОТ (2295,04 руб.)
СП (1491,78 руб.): 65% от ФОТ (2295,04 руб.)</t>
    </r>
  </si>
  <si>
    <t>Расходные материалы</t>
  </si>
  <si>
    <t>26</t>
  </si>
  <si>
    <r>
      <t>Кроссировка в шкафу (Патч-корды)</t>
    </r>
    <r>
      <rPr>
        <i/>
        <sz val="7"/>
        <rFont val="Times New Roman"/>
        <family val="1"/>
        <charset val="204"/>
      </rPr>
      <t xml:space="preserve">
НР (706,03 руб.): 84% от ФОТ (840,51 руб.)
СП (504,31 руб.): 60% от ФОТ (840,51 руб.)</t>
    </r>
  </si>
  <si>
    <t>Сервер точного времени</t>
  </si>
  <si>
    <t>27</t>
  </si>
  <si>
    <r>
      <t>Оборудование радиотрансляционных узлов: аппаратура настольная, масса до 20 кг</t>
    </r>
    <r>
      <rPr>
        <i/>
        <sz val="7"/>
        <rFont val="Times New Roman"/>
        <family val="1"/>
        <charset val="204"/>
      </rPr>
      <t xml:space="preserve">
НР (1833,52 руб.): 97% от ФОТ (1890,23 руб.)
СП (1228,65 руб.): 65% от ФОТ (1890,23 руб.)</t>
    </r>
  </si>
  <si>
    <t>28</t>
  </si>
  <si>
    <r>
      <t>Настройка простых сетевых трактов: программирование сетевого элемента и отладка его работы (мультиплексор, регенератор)</t>
    </r>
    <r>
      <rPr>
        <i/>
        <sz val="7"/>
        <rFont val="Times New Roman"/>
        <family val="1"/>
        <charset val="204"/>
      </rPr>
      <t xml:space="preserve">
НР (6974,61 руб.): 84% от ФОТ (8303,11 руб.)
СП (4981,87 руб.): 60% от ФОТ (8303,11 руб.)</t>
    </r>
  </si>
  <si>
    <t>Прочее</t>
  </si>
  <si>
    <t>29</t>
  </si>
  <si>
    <r>
      <t>Оборудование радиотрансляционных узлов: аппаратура настольная, масса до 20 кг (Управляемый USB концентратор + KVM консоль)</t>
    </r>
    <r>
      <rPr>
        <i/>
        <sz val="7"/>
        <rFont val="Times New Roman"/>
        <family val="1"/>
        <charset val="204"/>
      </rPr>
      <t xml:space="preserve">
НР (5500,57 руб.): 97% от ФОТ (5670,69 руб.)
СП (3685,95 руб.): 65% от ФОТ (5670,69 руб.)</t>
    </r>
  </si>
  <si>
    <t>30</t>
  </si>
  <si>
    <r>
      <t>Настройка простых сетевых трактов: программирование сетевого элемента и отладка его работы (мультиплексор, регенератор) (Управляемый USB концентратор + KVM консоль)</t>
    </r>
    <r>
      <rPr>
        <i/>
        <sz val="7"/>
        <rFont val="Times New Roman"/>
        <family val="1"/>
        <charset val="204"/>
      </rPr>
      <t xml:space="preserve">
НР (20923,84 руб.): 84% от ФОТ (24909,33 руб.)
СП (14945,6 руб.): 60% от ФОТ (24909,33 руб.)</t>
    </r>
  </si>
  <si>
    <t>Итого прямые затраты по разделу в текущих ценах</t>
  </si>
  <si>
    <t>Накладные расходы</t>
  </si>
  <si>
    <t>Сметная прибыль</t>
  </si>
  <si>
    <t>Итого по разделу 1 СМР</t>
  </si>
  <si>
    <t>Раздел 2. Материалы, не учтенные ценником, в текущих ценах</t>
  </si>
  <si>
    <t>Серверы</t>
  </si>
  <si>
    <t>31</t>
  </si>
  <si>
    <t>Комплект из 2-х трансиверов 10 Гбит/с (SFP+)  и оптического патч-корда</t>
  </si>
  <si>
    <t>шт.</t>
  </si>
  <si>
    <t>СХД</t>
  </si>
  <si>
    <t>32</t>
  </si>
  <si>
    <t>Коммутаторы</t>
  </si>
  <si>
    <t>33</t>
  </si>
  <si>
    <t>Кабель патч-корд FTP 6 кат. 1,5м. Cabeus</t>
  </si>
  <si>
    <t>34</t>
  </si>
  <si>
    <t>Кабель для стекирования 2-х коммутаторов (10GBASE-CU SFP+ Cable 3 Meter)</t>
  </si>
  <si>
    <t>35</t>
  </si>
  <si>
    <t>Кабель для стекирования 2-х коммутаторов</t>
  </si>
  <si>
    <t>Шкаф</t>
  </si>
  <si>
    <t>36</t>
  </si>
  <si>
    <t>Блок силовых розеток</t>
  </si>
  <si>
    <t>37</t>
  </si>
  <si>
    <t>Полка консольная</t>
  </si>
  <si>
    <t>38</t>
  </si>
  <si>
    <t>Стоечный блок распределения электропитания, базовый, 0U, 16 А, 230 В, (20) C13 и (4) C19; IEC C20_x000D_
AP7552</t>
  </si>
  <si>
    <t>39</t>
  </si>
  <si>
    <t>Кабель силовой C13 -&gt; C20 Tripp Lite P032-007 2.1 метра</t>
  </si>
  <si>
    <t>40</t>
  </si>
  <si>
    <t>Кабель силовой IEC-320-C14, IEC-320-C13 ExeGate EC-1.8P 10А 1мм2 1.8 метра</t>
  </si>
  <si>
    <t>41</t>
  </si>
  <si>
    <t>Кабель силовой IEC-320-C14, IEC-320-C13 VCOM CE001-CU0.5-3 3 метра</t>
  </si>
  <si>
    <t>42</t>
  </si>
  <si>
    <t>Сетевой фильтр для UPS Ippon BK-112 &lt;Black&gt; &lt;1.8м&gt; (6 розеток, вход IEC320-C14)</t>
  </si>
  <si>
    <t>43</t>
  </si>
  <si>
    <t>Сетевой фильтр ZIS Pilot-S 3 метра Белый</t>
  </si>
  <si>
    <t>44</t>
  </si>
  <si>
    <t>ЦМО &lt;КМ-2-50&gt; Комплект монтажный №2-50 (Винт, шайба, гайка с защёлкой, уп.50шт)</t>
  </si>
  <si>
    <t>45</t>
  </si>
  <si>
    <t>Колпачок на коннектор 5bites US016-BK</t>
  </si>
  <si>
    <t>компл.</t>
  </si>
  <si>
    <t>46</t>
  </si>
  <si>
    <t>Колпачок на коннектор 5bites US016-RE</t>
  </si>
  <si>
    <t>47</t>
  </si>
  <si>
    <t>Колпачок на коннектор 5bites US016-BL</t>
  </si>
  <si>
    <t>48</t>
  </si>
  <si>
    <t>Коннектор Cabeus 8P8C</t>
  </si>
  <si>
    <t>49</t>
  </si>
  <si>
    <t>Адаптер 5bites LY-US022</t>
  </si>
  <si>
    <t>50</t>
  </si>
  <si>
    <t>Маркер кабельный 0-9 комплект 10 роликов</t>
  </si>
  <si>
    <t>51</t>
  </si>
  <si>
    <t>Кабельный органайзер горизонтальный</t>
  </si>
  <si>
    <t>52</t>
  </si>
  <si>
    <t>Кабельный органайзер - скоба</t>
  </si>
  <si>
    <t>53</t>
  </si>
  <si>
    <t>54</t>
  </si>
  <si>
    <t>Стяжки-липучки</t>
  </si>
  <si>
    <t>Ноутбук</t>
  </si>
  <si>
    <t>55</t>
  </si>
  <si>
    <t>Сумка для ноутбука</t>
  </si>
  <si>
    <t>56</t>
  </si>
  <si>
    <t>Комплект: Клавиатура+мышь</t>
  </si>
  <si>
    <t>57</t>
  </si>
  <si>
    <t>Кабель HDMI - HDMI, 5 м</t>
  </si>
  <si>
    <t>Итого по разделу 2 Материалы, не учтенные ценником, в текущих ценах</t>
  </si>
  <si>
    <t>Раздел 3. Оборудование, в текущих ценах</t>
  </si>
  <si>
    <r>
      <t>58</t>
    </r>
    <r>
      <rPr>
        <i/>
        <sz val="9"/>
        <rFont val="Times New Roman"/>
        <family val="1"/>
        <charset val="204"/>
      </rPr>
      <t xml:space="preserve">
О</t>
    </r>
  </si>
  <si>
    <t>Сервер HPE DL 380</t>
  </si>
  <si>
    <r>
      <t>59</t>
    </r>
    <r>
      <rPr>
        <i/>
        <sz val="9"/>
        <rFont val="Times New Roman"/>
        <family val="1"/>
        <charset val="204"/>
      </rPr>
      <t xml:space="preserve">
О</t>
    </r>
  </si>
  <si>
    <t>Коммутатор #1 Cisco SX550X</t>
  </si>
  <si>
    <r>
      <t>60</t>
    </r>
    <r>
      <rPr>
        <i/>
        <sz val="9"/>
        <rFont val="Times New Roman"/>
        <family val="1"/>
        <charset val="204"/>
      </rPr>
      <t xml:space="preserve">
О</t>
    </r>
  </si>
  <si>
    <t>Коммутатор #1  Cisco SG250</t>
  </si>
  <si>
    <r>
      <t>61</t>
    </r>
    <r>
      <rPr>
        <i/>
        <sz val="9"/>
        <rFont val="Times New Roman"/>
        <family val="1"/>
        <charset val="204"/>
      </rPr>
      <t xml:space="preserve">
О</t>
    </r>
  </si>
  <si>
    <t>Межсетевой экран №1</t>
  </si>
  <si>
    <r>
      <t>62</t>
    </r>
    <r>
      <rPr>
        <i/>
        <sz val="9"/>
        <rFont val="Times New Roman"/>
        <family val="1"/>
        <charset val="204"/>
      </rPr>
      <t xml:space="preserve">
О</t>
    </r>
  </si>
  <si>
    <t>Межсетевой экран №2</t>
  </si>
  <si>
    <r>
      <t>63</t>
    </r>
    <r>
      <rPr>
        <i/>
        <sz val="9"/>
        <rFont val="Times New Roman"/>
        <family val="1"/>
        <charset val="204"/>
      </rPr>
      <t xml:space="preserve">
О</t>
    </r>
  </si>
  <si>
    <t>Система хранения данных (в комплекте с HDD и ПО "Acronis" (3 шт.))</t>
  </si>
  <si>
    <r>
      <t>64</t>
    </r>
    <r>
      <rPr>
        <i/>
        <sz val="9"/>
        <rFont val="Times New Roman"/>
        <family val="1"/>
        <charset val="204"/>
      </rPr>
      <t xml:space="preserve">
О</t>
    </r>
  </si>
  <si>
    <r>
      <t>65</t>
    </r>
    <r>
      <rPr>
        <i/>
        <sz val="9"/>
        <rFont val="Times New Roman"/>
        <family val="1"/>
        <charset val="204"/>
      </rPr>
      <t xml:space="preserve">
О</t>
    </r>
  </si>
  <si>
    <t>ИБП APC 6000 VA (в комплекте с модулем card, дополнительным батарейным модулем, монтажными рельсами)</t>
  </si>
  <si>
    <r>
      <t>66</t>
    </r>
    <r>
      <rPr>
        <i/>
        <sz val="9"/>
        <rFont val="Times New Roman"/>
        <family val="1"/>
        <charset val="204"/>
      </rPr>
      <t xml:space="preserve">
О</t>
    </r>
  </si>
  <si>
    <t>ИБП APC Back UPS 900</t>
  </si>
  <si>
    <r>
      <t>67</t>
    </r>
    <r>
      <rPr>
        <i/>
        <sz val="9"/>
        <rFont val="Times New Roman"/>
        <family val="1"/>
        <charset val="204"/>
      </rPr>
      <t xml:space="preserve">
О</t>
    </r>
  </si>
  <si>
    <t>Мониторинг серверной (в комплекте с датчиком наличия электропитания (1 шт.),  датчиком температуры (2 шт.), датчиком влажности (1 шт.))</t>
  </si>
  <si>
    <r>
      <t>68</t>
    </r>
    <r>
      <rPr>
        <i/>
        <sz val="9"/>
        <rFont val="Times New Roman"/>
        <family val="1"/>
        <charset val="204"/>
      </rPr>
      <t xml:space="preserve">
О</t>
    </r>
  </si>
  <si>
    <t>АРМ в сборе</t>
  </si>
  <si>
    <r>
      <t>69</t>
    </r>
    <r>
      <rPr>
        <i/>
        <sz val="9"/>
        <rFont val="Times New Roman"/>
        <family val="1"/>
        <charset val="204"/>
      </rPr>
      <t xml:space="preserve">
О</t>
    </r>
  </si>
  <si>
    <r>
      <t>70</t>
    </r>
    <r>
      <rPr>
        <i/>
        <sz val="9"/>
        <rFont val="Times New Roman"/>
        <family val="1"/>
        <charset val="204"/>
      </rPr>
      <t xml:space="preserve">
О</t>
    </r>
  </si>
  <si>
    <t>Головные маршрутизаторы (в комплекте: роутер 1 шт. + антенна 2 шт. + блок питания 1 шт.)</t>
  </si>
  <si>
    <r>
      <t>71</t>
    </r>
    <r>
      <rPr>
        <i/>
        <sz val="9"/>
        <rFont val="Times New Roman"/>
        <family val="1"/>
        <charset val="204"/>
      </rPr>
      <t xml:space="preserve">
О</t>
    </r>
  </si>
  <si>
    <r>
      <t>72</t>
    </r>
    <r>
      <rPr>
        <i/>
        <sz val="9"/>
        <rFont val="Times New Roman"/>
        <family val="1"/>
        <charset val="204"/>
      </rPr>
      <t xml:space="preserve">
О</t>
    </r>
  </si>
  <si>
    <t>Управляемый USB over IP концентратор с 16 портами USB №#1</t>
  </si>
  <si>
    <r>
      <t>73</t>
    </r>
    <r>
      <rPr>
        <i/>
        <sz val="9"/>
        <rFont val="Times New Roman"/>
        <family val="1"/>
        <charset val="204"/>
      </rPr>
      <t xml:space="preserve">
О</t>
    </r>
  </si>
  <si>
    <t>Модуль SFP с интерфейсом RJ45 Cisco</t>
  </si>
  <si>
    <r>
      <t>74</t>
    </r>
    <r>
      <rPr>
        <i/>
        <sz val="9"/>
        <rFont val="Times New Roman"/>
        <family val="1"/>
        <charset val="204"/>
      </rPr>
      <t xml:space="preserve">
О</t>
    </r>
  </si>
  <si>
    <t>KVM-консоль Procase E1708HD 1U выдвижная однорельсовая с LCD 17" + 8-port KVM Switch USB</t>
  </si>
  <si>
    <t>Итого по разделу 3 Оборудование, в текущих ценах</t>
  </si>
  <si>
    <t>Раздел 4. ПНР</t>
  </si>
  <si>
    <t>75</t>
  </si>
  <si>
    <t>ФЕРп02-01-002-13</t>
  </si>
  <si>
    <r>
      <t>Автоматизированная система управления II категории технической сложности с количеством каналов (Кобщ): 320</t>
    </r>
    <r>
      <rPr>
        <i/>
        <sz val="7"/>
        <rFont val="Times New Roman"/>
        <family val="1"/>
        <charset val="204"/>
      </rPr>
      <t xml:space="preserve">
НР (602991,63 руб.): 68% от ФОТ (886752,39 руб.)
СП (354700,96 руб.): 40% от ФОТ (886752,39 руб.)</t>
    </r>
  </si>
  <si>
    <t>система</t>
  </si>
  <si>
    <t>Итого по разделу 4 ПНР</t>
  </si>
  <si>
    <t>Раздел 5. СМР</t>
  </si>
  <si>
    <t>ИСКУЭ 2022 год</t>
  </si>
  <si>
    <t>Сервер №2</t>
  </si>
  <si>
    <t>76</t>
  </si>
  <si>
    <r>
      <t>Оборудование радиотрансляционных узлов: аппаратура настольная, масса до 20 кг (Сервер резервный)</t>
    </r>
    <r>
      <rPr>
        <i/>
        <sz val="7"/>
        <rFont val="Times New Roman"/>
        <family val="1"/>
        <charset val="204"/>
      </rPr>
      <t xml:space="preserve">
НР (1833,52 руб.): 97% от ФОТ (1890,23 руб.)
СП (1228,65 руб.): 65% от ФОТ (1890,23 руб.)</t>
    </r>
  </si>
  <si>
    <t>77</t>
  </si>
  <si>
    <r>
      <t>Настройка простых сетевых трактов: программирование сетевого элемента и отладка его работы (мультиплексор, регенератор) (Сервер резервный)</t>
    </r>
    <r>
      <rPr>
        <i/>
        <sz val="7"/>
        <rFont val="Times New Roman"/>
        <family val="1"/>
        <charset val="204"/>
      </rPr>
      <t xml:space="preserve">
НР (6974,61 руб.): 84% от ФОТ (8303,11 руб.)
СП (4981,87 руб.): 60% от ФОТ (8303,11 руб.)</t>
    </r>
  </si>
  <si>
    <t>78</t>
  </si>
  <si>
    <t>Итого по разделу 5 СМР</t>
  </si>
  <si>
    <t>Раздел 6. Оборудование, в текущих ценах</t>
  </si>
  <si>
    <r>
      <t>79</t>
    </r>
    <r>
      <rPr>
        <i/>
        <sz val="9"/>
        <rFont val="Times New Roman"/>
        <family val="1"/>
        <charset val="204"/>
      </rPr>
      <t xml:space="preserve">
О</t>
    </r>
  </si>
  <si>
    <t>Итого по разделу 6 Оборудование, в текущих ценах</t>
  </si>
  <si>
    <t>Раздел 7. Материалы, не учтенные ценником, в текущих ценах</t>
  </si>
  <si>
    <t>Сервер</t>
  </si>
  <si>
    <t>80</t>
  </si>
  <si>
    <t>Итого по разделу 7 Материалы, не учтенные ценником, в текущих ценах</t>
  </si>
  <si>
    <t>Раздел 8. СМР</t>
  </si>
  <si>
    <t>ИСКУЭ 2023 год</t>
  </si>
  <si>
    <t>81</t>
  </si>
  <si>
    <t>82</t>
  </si>
  <si>
    <t>83</t>
  </si>
  <si>
    <t>Итого по разделу 8 СМР</t>
  </si>
  <si>
    <t>Раздел 9. Оборудование, в текущих ценах</t>
  </si>
  <si>
    <r>
      <t>84</t>
    </r>
    <r>
      <rPr>
        <i/>
        <sz val="9"/>
        <rFont val="Times New Roman"/>
        <family val="1"/>
        <charset val="204"/>
      </rPr>
      <t xml:space="preserve">
О</t>
    </r>
  </si>
  <si>
    <t>Коммутатор #2 Cisco SX550X</t>
  </si>
  <si>
    <r>
      <t>85</t>
    </r>
    <r>
      <rPr>
        <i/>
        <sz val="9"/>
        <rFont val="Times New Roman"/>
        <family val="1"/>
        <charset val="204"/>
      </rPr>
      <t xml:space="preserve">
О</t>
    </r>
  </si>
  <si>
    <t>Коммуникатор #2  Cisco SG250</t>
  </si>
  <si>
    <r>
      <t>86</t>
    </r>
    <r>
      <rPr>
        <i/>
        <sz val="9"/>
        <rFont val="Times New Roman"/>
        <family val="1"/>
        <charset val="204"/>
      </rPr>
      <t xml:space="preserve">
О</t>
    </r>
  </si>
  <si>
    <t>Итого по разделу 9 Оборудование, в текущих ценах</t>
  </si>
  <si>
    <t>Раздел 10. ПНР</t>
  </si>
  <si>
    <t>87</t>
  </si>
  <si>
    <t>ФЕРп02-01-002-14</t>
  </si>
  <si>
    <r>
      <t>Автоматизированная система управления II категории технической сложности с количеством каналов (Кобщ): за каждый канал свыше 320 до 639 добавлять к расценке 02-01-002-13</t>
    </r>
    <r>
      <rPr>
        <i/>
        <sz val="7"/>
        <rFont val="Times New Roman"/>
        <family val="1"/>
        <charset val="204"/>
      </rPr>
      <t xml:space="preserve">
НР (135196,51 руб.): 68% от ФОТ (198818,4 руб.)
СП (79527,36 руб.): 40% от ФОТ (198818,4 руб.)</t>
    </r>
  </si>
  <si>
    <t>канал</t>
  </si>
  <si>
    <t>Итого по разделу 10 ПНР</t>
  </si>
  <si>
    <t>ИТОГИ ПО СМЕТЕ:</t>
  </si>
  <si>
    <t>Итого прямые затраты по смете в текущих ценах</t>
  </si>
  <si>
    <t xml:space="preserve">  Итого Монтажные работы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</si>
  <si>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</si>
  <si>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</si>
  <si>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</si>
  <si>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  Справочно, в текущих ценах:</t>
  </si>
  <si>
    <t xml:space="preserve">      Материалы</t>
  </si>
  <si>
    <t xml:space="preserve">      Машины и механизмы</t>
  </si>
  <si>
    <t xml:space="preserve">      ФОТ</t>
  </si>
  <si>
    <t xml:space="preserve">      Оборудование</t>
  </si>
  <si>
    <t xml:space="preserve">      Накладные расходы</t>
  </si>
  <si>
    <t xml:space="preserve">      Сметная прибыль</t>
  </si>
  <si>
    <t xml:space="preserve">  ВСЕГО по смете</t>
  </si>
  <si>
    <t>Составил: ___________________________</t>
  </si>
  <si>
    <t>(должность, подпись, расшифровка)</t>
  </si>
  <si>
    <t>Приложение №3.1</t>
  </si>
  <si>
    <t>Генеральный директор</t>
  </si>
  <si>
    <t>ООО "ИТЦ "Электроком"</t>
  </si>
  <si>
    <t>АО "ЮТЭК"</t>
  </si>
  <si>
    <t>________________Р.З.Бикташев</t>
  </si>
  <si>
    <t>________________А.В.Стукалов</t>
  </si>
  <si>
    <r>
      <t>Монтаж, наладка и модернизация интеллектуальной системы учёта электрической энергии (мощности) потребителей АО «ЮТЭК» в г.Радужный, п.г.т.Новоаганск, село Варъёган. Поставка и наладка дополнительного программного обеспечения</t>
    </r>
    <r>
      <rPr>
        <sz val="11"/>
        <color rgb="FF0000FF"/>
        <rFont val="Times New Roman"/>
        <family val="1"/>
        <charset val="204"/>
      </rPr>
      <t xml:space="preserve"> (по Постановлению Правительства РФ №1852 от 29.10.2021г.)</t>
    </r>
  </si>
  <si>
    <t>___________________________241,064</t>
  </si>
  <si>
    <t>_______________________________________________________________________________________________8,900</t>
  </si>
  <si>
    <t>_______________________________________________________________________________________________232,164</t>
  </si>
  <si>
    <t>___________________________4,279</t>
  </si>
  <si>
    <t>_______________________________________________________________________________________________11,04</t>
  </si>
  <si>
    <t>Составлен(а) в текущих (прогнозных) ценах по состоянию на ______________IV квартал 2020 года</t>
  </si>
  <si>
    <t>Раздел 1. Программное обеспечение (в текущих ценах)</t>
  </si>
  <si>
    <r>
      <t>1</t>
    </r>
    <r>
      <rPr>
        <i/>
        <sz val="9"/>
        <rFont val="Times New Roman"/>
        <family val="1"/>
        <charset val="204"/>
      </rPr>
      <t xml:space="preserve">
О</t>
    </r>
  </si>
  <si>
    <r>
      <t>ПО Энергосфера</t>
    </r>
    <r>
      <rPr>
        <i/>
        <sz val="7"/>
        <rFont val="Times New Roman"/>
        <family val="1"/>
        <charset val="204"/>
      </rPr>
      <t xml:space="preserve">
ИНДЕКС К ПОЗИЦИИ(справочно):
1 Раздел II Приложения к Распоряжению Правительства Ханты-Мансийского автономного округа - Югры от 16 октября 2020 года № 585-рп «Об установлении прогнозных индексов изменения сметной стоимости строительно-монтажных работ на IV квартал 2020 года (индекс к СМР) ОЗП=28,07; ЭМ=10,47; ЗПМ=28,07</t>
    </r>
  </si>
  <si>
    <t>Раздел 2. Наладка верхнего уровня ИСКУЭ (Установка и настройка ПО Энергосфера)</t>
  </si>
  <si>
    <r>
      <t>ФЕРп02-02-003-01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</si>
  <si>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Функциональная настройка специального программного обеспечения АС, количество функций - 1</t>
    </r>
    <r>
      <rPr>
        <i/>
        <sz val="7"/>
        <rFont val="Times New Roman"/>
        <family val="1"/>
        <charset val="204"/>
      </rPr>
      <t xml:space="preserve">
ИНДЕКС К ПОЗИЦИИ(справочно):
2 Раздел II Приложения к Распоряжению Правительства Ханты-Мансийского автономного округа - Югры от 16 октября 2020 года № 585-рп «Об установлении прогнозных индексов изменения сметной стоимости строительно-монтажных работ на IV квартал 2020 года (индекс к ПНР) ОЗП=24,66
НР (2909,72 руб.): 68% от ФОТ
СП (1711,6 руб.): 40% от ФОТ</t>
    </r>
  </si>
  <si>
    <t>Итого прямые затраты по смете в базисных ценах</t>
  </si>
  <si>
    <t>Итого прямые затраты по смете с учетом индексов, в текущих ценах</t>
  </si>
  <si>
    <t xml:space="preserve">    В том числе:</t>
  </si>
  <si>
    <t>Составил: Инженер ПТО ООО "ИТЦ "Электроком"___________________________Дьяченко М.В.</t>
  </si>
  <si>
    <t>Приложение №2.6</t>
  </si>
  <si>
    <t>в ред. Дополнительного соглашения №2</t>
  </si>
  <si>
    <t>Расчёт расходов АО "ЮТЭК" на интеграцию приборов учета в ПО "Энергосфера" на период 2022 - 2025 гг.</t>
  </si>
  <si>
    <t>2022 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</si>
  <si>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</si>
  <si>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</si>
  <si>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</si>
  <si>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</si>
  <si>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</si>
  <si>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</si>
  <si>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</si>
  <si>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</si>
  <si>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</si>
  <si>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</si>
  <si>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</si>
  <si>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</si>
  <si>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ВСЕГО за год</t>
  </si>
  <si>
    <t>Стоимость интеграции 1 ПУ в ПО</t>
  </si>
  <si>
    <t>Количество ПУ</t>
  </si>
  <si>
    <t>Итого за 2022г., руб. без НДС</t>
  </si>
  <si>
    <t>Итого за 2022г., руб. с НДС 20%</t>
  </si>
  <si>
    <t>2023 год</t>
  </si>
  <si>
    <t>Итого за 2023г., руб. без НДС</t>
  </si>
  <si>
    <t>Итого за 2023г., руб. с НДС 20%</t>
  </si>
  <si>
    <t>2024 год</t>
  </si>
  <si>
    <t>Итого за 2024г., руб. без НДС</t>
  </si>
  <si>
    <t>Итого за 2024г., руб. с НДС 20%</t>
  </si>
  <si>
    <t>2025 год</t>
  </si>
  <si>
    <t>Итого за 2025г., руб. без НДС</t>
  </si>
  <si>
    <t>Итого за 2025г., руб. с НДС 20%</t>
  </si>
  <si>
    <t>Итого за 2022-2025гг, руб. без НДС</t>
  </si>
  <si>
    <t>Итого за 2022-2025гг, руб. с НДС 20%</t>
  </si>
  <si>
    <t>Приложение № 2</t>
  </si>
  <si>
    <t>Утверждено приказом № 421 от 4 августа 2020 г. Минстроя РФ</t>
  </si>
  <si>
    <t>Приложение №2.5</t>
  </si>
  <si>
    <t>Генеральный директор ООО "ИТЦ "Электроком"</t>
  </si>
  <si>
    <t>Генеральный директор АО "ЮТЭК"</t>
  </si>
  <si>
    <t>Р.З.Бикташев</t>
  </si>
  <si>
    <t>А.В. Стукалов</t>
  </si>
  <si>
    <t>"_____" ________________ 2022 года</t>
  </si>
  <si>
    <t>Изменения в сметные нормы, федеральные единичные расценки и отдельные составляющие к ним, включенные в федеральный реестр сметных нормативов приказами Минстроя России от 26 декабря 2019 г. № 871/пр, 872/пр, 873/пр, 874/пр, 875/пр, 876/пр (в ред. приказов от 30.03.2020 № 171/пр, 172/пр, от 01.06.2020 № 294/пр, 295/пр, от 30.06.2020 № 352/пр, 353/пр, от 20.10.2020  № 635/пр, 636/пр, от 09.02.2021 № 50/пр, 51/пр, от 24.05.2021 № 320/пр, 321/пр, от 24.06.2021 № 407/пр, 408/пр)</t>
  </si>
  <si>
    <t>"ГРАНД-Смета 2021"</t>
  </si>
  <si>
    <t xml:space="preserve">ЛОКАЛЬНЫЙ СМЕТНЫЙ РАСЧЕТ (СМЕТА) № </t>
  </si>
  <si>
    <r>
      <t xml:space="preserve">Интеграция приборов учета в ПО "Энергосфера" </t>
    </r>
    <r>
      <rPr>
        <sz val="9"/>
        <color rgb="FF0000FF"/>
        <rFont val="Times New Roman"/>
        <family val="1"/>
        <charset val="204"/>
      </rPr>
      <t>(расчет на 1 единицу в 2022г.)</t>
    </r>
  </si>
  <si>
    <t>заведение ПУ в систему разово</t>
  </si>
  <si>
    <t>(наименование конструктивного решения)</t>
  </si>
  <si>
    <t>базисно-индексным</t>
  </si>
  <si>
    <t xml:space="preserve">Составлен(а) в текущем (базисном) уровне цен </t>
  </si>
  <si>
    <t>(0,09)</t>
  </si>
  <si>
    <t>(0)</t>
  </si>
  <si>
    <t>(0,04)</t>
  </si>
  <si>
    <t>чел.час.</t>
  </si>
  <si>
    <t xml:space="preserve">Расчетный измеритель конструктивного решения  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</si>
  <si>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</si>
  <si>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</si>
  <si>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</si>
  <si>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</si>
  <si>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всего</t>
  </si>
  <si>
    <t>Раздел 1. ПНР</t>
  </si>
  <si>
    <t>ФЕРп02-02-003-01</t>
  </si>
  <si>
    <t>Функциональная настройка специального программного обеспечения АС, количество функций - 1</t>
  </si>
  <si>
    <t>ОТ</t>
  </si>
  <si>
    <t>ЗТ</t>
  </si>
  <si>
    <t>чел.-ч</t>
  </si>
  <si>
    <t>2,76</t>
  </si>
  <si>
    <t>Итого по расценке</t>
  </si>
  <si>
    <t>ФОТ</t>
  </si>
  <si>
    <t>Приказ № 812/пр от 21.12.2020 Прил. п.83</t>
  </si>
  <si>
    <t>НР Пусконаладочные работы: 'вхолостую' - 80%, 'под нагрузкой' - 20%</t>
  </si>
  <si>
    <t>%</t>
  </si>
  <si>
    <t>Приказ № 774/пр от 11.12.2020 Прил. п.83</t>
  </si>
  <si>
    <t>СП Пусконаладочные работы: 'вхолостую' - 80%, 'под нагрузкой' - 20%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</si>
  <si>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</si>
  <si>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</si>
  <si>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</si>
  <si>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Пусконаладочные работы</t>
  </si>
  <si>
    <t>38,29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</si>
  <si>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</si>
  <si>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</si>
  <si>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</si>
  <si>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</si>
  <si>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</si>
  <si>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</si>
  <si>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</si>
  <si>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>Инженер ПТО ООО "ИТЦ "Электроком"                                                                М.В.Дьяченко</t>
  </si>
  <si>
    <r>
      <t xml:space="preserve">Интеграция приборов учета в ПО "Энергосфера" </t>
    </r>
    <r>
      <rPr>
        <sz val="9.1999999999999993"/>
        <color rgb="FF0000FF"/>
        <rFont val="Times New Roman"/>
        <family val="1"/>
        <charset val="204"/>
      </rPr>
      <t>(расчет на 1 единицу в 2023г.)</t>
    </r>
  </si>
  <si>
    <t>(0,1)</t>
  </si>
  <si>
    <t xml:space="preserve">     Индекс-дефлятор на 2023 год 1,049</t>
  </si>
  <si>
    <r>
      <t xml:space="preserve">Интеграция приборов учета в ПО "Энергосфера" </t>
    </r>
    <r>
      <rPr>
        <sz val="9.1999999999999993"/>
        <color rgb="FF0000FF"/>
        <rFont val="Times New Roman"/>
        <family val="1"/>
        <charset val="204"/>
      </rPr>
      <t>(расчет на 1 единицу в 2024г.)</t>
    </r>
  </si>
  <si>
    <t xml:space="preserve">     Индекс-дефлятор на 2023 год 1,049*1,047</t>
  </si>
  <si>
    <t>Приложение №2.1</t>
  </si>
  <si>
    <t>Расчёт расходов АО "ЮТЭК" на обслуживание ИСУЭЭ на период 2021г.</t>
  </si>
  <si>
    <t>(опытная эксплуатация ИСУЭЭ - обслуживание ПУ)</t>
  </si>
  <si>
    <t>Цена обслуживания 1го ПУ в месяц</t>
  </si>
  <si>
    <t>Стоимость ежемесячного обслуживания</t>
  </si>
  <si>
    <t>Стоимость контракта в квартал</t>
  </si>
  <si>
    <t>Стоимость контракта на год, руб. без НДС</t>
  </si>
  <si>
    <t>Стоимость контракта на год, руб. с НДС</t>
  </si>
  <si>
    <t>2021 год</t>
  </si>
  <si>
    <t>1 квартал</t>
  </si>
  <si>
    <t>2 квартал</t>
  </si>
  <si>
    <t>3 квартал</t>
  </si>
  <si>
    <t>4 квартал</t>
  </si>
  <si>
    <t>ИТОГО:</t>
  </si>
  <si>
    <t>КАЛЬКУЛЯЦИЯ ЗАТРАТ</t>
  </si>
  <si>
    <t>на работы по модернизации ИСУЭЭ на 2021 год</t>
  </si>
  <si>
    <t>Инженер</t>
  </si>
  <si>
    <t>чел.-час</t>
  </si>
  <si>
    <t>Электромонтер</t>
  </si>
  <si>
    <t>Итого</t>
  </si>
  <si>
    <t>руб.</t>
  </si>
  <si>
    <t>Премия</t>
  </si>
  <si>
    <t>Районный коэффициент</t>
  </si>
  <si>
    <t>Северная надбавка</t>
  </si>
  <si>
    <t>ИТОГО ФОТ</t>
  </si>
  <si>
    <t>Страховые взносы</t>
  </si>
  <si>
    <t>Страхование от несчастных случаев</t>
  </si>
  <si>
    <t>ИТОГО</t>
  </si>
  <si>
    <t>Рентабельность</t>
  </si>
  <si>
    <t>Всего без НДС</t>
  </si>
  <si>
    <t>Трудоемкость на 1 ПУ</t>
  </si>
  <si>
    <t>чел-час</t>
  </si>
  <si>
    <t>Расчёт расходов АО "ЮТЭК" 
на предоставление услуг связи на 2021г.</t>
  </si>
  <si>
    <t>(опытная эксплуатация ИСУЭЭ)</t>
  </si>
  <si>
    <t>Год</t>
  </si>
  <si>
    <t xml:space="preserve">IV квартал </t>
  </si>
  <si>
    <t>Итого, руб. без НДС</t>
  </si>
  <si>
    <t>Итого, руб. с НДС</t>
  </si>
  <si>
    <t>Кол-во счетчиков</t>
  </si>
  <si>
    <t>Тариф</t>
  </si>
  <si>
    <t>Услуга М2М (ежемесячно)</t>
  </si>
  <si>
    <t>Безлимитный трафик (ежемесячно)</t>
  </si>
  <si>
    <t>Получение внутреннего IP адреса (разово при подключении)</t>
  </si>
  <si>
    <t>Связь</t>
  </si>
  <si>
    <t>Получение внутреннего IP-адреса</t>
  </si>
  <si>
    <t>Доступ к платформе М2М (ежемесячно)</t>
  </si>
  <si>
    <t>Абонентская плата (ежемесячно)</t>
  </si>
  <si>
    <t>Ввод, млн.руб.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</si>
</sst>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_-;\-* #,##0.00_-;_-* &quot;-&quot;??_-;_-@_-"/>
    <numFmt numFmtId="164" formatCode="0.000"/>
    <numFmt numFmtId="165" formatCode="_-* #,##0.00\ _₽_-;\-* #,##0.00\ _₽_-;_-* &quot;-&quot;??\ _₽_-;_-@_-"/>
    <numFmt numFmtId="166" formatCode="_-* #,##0.000\ _₽_-;\-* #,##0.000\ _₽_-;_-* &quot;-&quot;???\ _₽_-;_-@_-"/>
    <numFmt numFmtId="167" formatCode="_-* #,##0.00\ _₽_-;\-* #,##0.00\ _₽_-;_-* &quot;-&quot;?????\ _₽_-;_-@_-"/>
    <numFmt numFmtId="168" formatCode="_-* #,##0.00000000\ _₽_-;\-* #,##0.00000000\ _₽_-;_-* &quot;-&quot;????????\ _₽_-;_-@_-"/>
    <numFmt numFmtId="169" formatCode="#,##0.000"/>
    <numFmt numFmtId="170" formatCode="#,##0.0000"/>
    <numFmt numFmtId="171" formatCode="#,##0.0000000000000000"/>
    <numFmt numFmtId="172" formatCode="#,##0.0"/>
    <numFmt numFmtId="173" formatCode="0.0%"/>
  </numFmts>
  <fonts count="5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sz val="8"/>
      <color rgb="FF0000FF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8"/>
      <color rgb="FF000000"/>
      <name val="Times"/>
      <family val="1"/>
    </font>
    <font>
      <sz val="8"/>
      <name val="Times"/>
      <family val="1"/>
    </font>
    <font>
      <sz val="11"/>
      <color rgb="FF000000"/>
      <name val="Times"/>
      <family val="1"/>
    </font>
    <font>
      <sz val="8"/>
      <color rgb="FFFFFFFF"/>
      <name val="Times"/>
      <family val="1"/>
    </font>
    <font>
      <i/>
      <sz val="8"/>
      <name val="Times"/>
      <family val="1"/>
    </font>
    <font>
      <b/>
      <sz val="8"/>
      <name val="Times"/>
      <family val="1"/>
    </font>
    <font>
      <b/>
      <sz val="8"/>
      <color rgb="FF000000"/>
      <name val="Times"/>
      <family val="1"/>
    </font>
    <font>
      <b/>
      <sz val="8"/>
      <color rgb="FFFFFFFF"/>
      <name val="Times"/>
      <family val="1"/>
    </font>
    <font>
      <i/>
      <sz val="8"/>
      <color rgb="FF7F7F7F"/>
      <name val="Times"/>
      <family val="1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12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.1999999999999993"/>
      <color rgb="FF0000FF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CFAB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3" fillId="0" borderId="0"/>
    <xf numFmtId="0" fontId="7" fillId="0" borderId="0"/>
    <xf numFmtId="0" fontId="3" fillId="0" borderId="0"/>
    <xf numFmtId="0" fontId="8" fillId="0" borderId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0" fontId="3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526">
    <xf numFmtId="0" fontId="0" fillId="0" borderId="0" xfId="0"/>
    <xf numFmtId="49" fontId="4" fillId="0" borderId="0" xfId="1" applyNumberFormat="1" applyFont="1" applyFill="1" applyBorder="1" applyAlignment="1" applyProtection="1">
      <alignment horizontal="center" vertical="top"/>
    </xf>
    <xf numFmtId="49" fontId="5" fillId="0" borderId="0" xfId="1" applyNumberFormat="1" applyFont="1" applyFill="1" applyBorder="1" applyAlignment="1" applyProtection="1">
      <alignment horizontal="center"/>
    </xf>
    <xf numFmtId="49" fontId="9" fillId="0" borderId="0" xfId="4" applyNumberFormat="1" applyFont="1" applyFill="1" applyBorder="1" applyAlignment="1" applyProtection="1"/>
    <xf numFmtId="49" fontId="10" fillId="0" borderId="0" xfId="4" applyNumberFormat="1" applyFont="1" applyFill="1" applyBorder="1" applyAlignment="1" applyProtection="1">
      <alignment horizontal="right"/>
    </xf>
    <xf numFmtId="0" fontId="11" fillId="0" borderId="0" xfId="4" applyFont="1"/>
    <xf numFmtId="49" fontId="10" fillId="0" borderId="0" xfId="4" applyNumberFormat="1" applyFont="1" applyFill="1" applyBorder="1" applyAlignment="1" applyProtection="1"/>
    <xf numFmtId="0" fontId="10" fillId="0" borderId="0" xfId="4" applyNumberFormat="1" applyFont="1" applyFill="1" applyBorder="1" applyAlignment="1" applyProtection="1">
      <alignment wrapText="1"/>
    </xf>
    <xf numFmtId="49" fontId="12" fillId="0" borderId="0" xfId="4" applyNumberFormat="1" applyFont="1" applyFill="1" applyBorder="1" applyAlignment="1" applyProtection="1">
      <alignment vertical="top" wrapText="1"/>
    </xf>
    <xf numFmtId="0" fontId="12" fillId="0" borderId="0" xfId="4" applyNumberFormat="1" applyFont="1" applyFill="1" applyBorder="1" applyAlignment="1" applyProtection="1">
      <alignment wrapText="1"/>
    </xf>
    <xf numFmtId="0" fontId="12" fillId="0" borderId="0" xfId="4" applyNumberFormat="1" applyFont="1" applyFill="1" applyBorder="1" applyAlignment="1" applyProtection="1"/>
    <xf numFmtId="49" fontId="10" fillId="0" borderId="0" xfId="4" applyNumberFormat="1" applyFont="1" applyFill="1" applyBorder="1" applyAlignment="1" applyProtection="1">
      <alignment horizontal="left"/>
    </xf>
    <xf numFmtId="49" fontId="10" fillId="0" borderId="0" xfId="4" applyNumberFormat="1" applyFont="1" applyFill="1" applyBorder="1" applyAlignment="1" applyProtection="1">
      <alignment vertical="top"/>
    </xf>
    <xf numFmtId="49" fontId="10" fillId="0" borderId="1" xfId="4" applyNumberFormat="1" applyFont="1" applyFill="1" applyBorder="1" applyAlignment="1" applyProtection="1">
      <alignment vertical="top"/>
    </xf>
    <xf numFmtId="49" fontId="9" fillId="0" borderId="2" xfId="4" applyNumberFormat="1" applyFont="1" applyFill="1" applyBorder="1" applyAlignment="1" applyProtection="1">
      <alignment horizontal="center"/>
    </xf>
    <xf numFmtId="49" fontId="10" fillId="0" borderId="0" xfId="4" applyNumberFormat="1" applyFont="1" applyFill="1" applyBorder="1" applyAlignment="1" applyProtection="1">
      <alignment wrapText="1"/>
    </xf>
    <xf numFmtId="49" fontId="13" fillId="0" borderId="0" xfId="4" applyNumberFormat="1" applyFont="1" applyFill="1" applyBorder="1" applyAlignment="1" applyProtection="1"/>
    <xf numFmtId="49" fontId="9" fillId="0" borderId="0" xfId="4" applyNumberFormat="1" applyFont="1" applyFill="1" applyBorder="1" applyAlignment="1" applyProtection="1">
      <alignment horizontal="right" vertical="top"/>
    </xf>
    <xf numFmtId="49" fontId="13" fillId="0" borderId="0" xfId="4" applyNumberFormat="1" applyFont="1" applyFill="1" applyBorder="1" applyAlignment="1" applyProtection="1">
      <alignment horizontal="center"/>
    </xf>
    <xf numFmtId="49" fontId="14" fillId="0" borderId="0" xfId="4" applyNumberFormat="1" applyFont="1" applyFill="1" applyBorder="1" applyAlignment="1" applyProtection="1">
      <alignment horizontal="left"/>
    </xf>
    <xf numFmtId="0" fontId="10" fillId="0" borderId="0" xfId="4" applyNumberFormat="1" applyFont="1" applyFill="1" applyBorder="1" applyAlignment="1" applyProtection="1"/>
    <xf numFmtId="0" fontId="10" fillId="0" borderId="1" xfId="4" applyNumberFormat="1" applyFont="1" applyFill="1" applyBorder="1" applyAlignment="1" applyProtection="1"/>
    <xf numFmtId="0" fontId="10" fillId="0" borderId="1" xfId="4" applyNumberFormat="1" applyFont="1" applyFill="1" applyBorder="1" applyAlignment="1" applyProtection="1">
      <alignment horizontal="center"/>
    </xf>
    <xf numFmtId="0" fontId="10" fillId="0" borderId="0" xfId="4" applyNumberFormat="1" applyFont="1" applyFill="1" applyBorder="1" applyAlignment="1" applyProtection="1">
      <alignment horizontal="center"/>
    </xf>
    <xf numFmtId="0" fontId="9" fillId="0" borderId="2" xfId="4" applyNumberFormat="1" applyFont="1" applyFill="1" applyBorder="1" applyAlignment="1" applyProtection="1"/>
    <xf numFmtId="4" fontId="10" fillId="0" borderId="2" xfId="4" applyNumberFormat="1" applyFont="1" applyFill="1" applyBorder="1" applyAlignment="1" applyProtection="1">
      <alignment horizontal="right"/>
    </xf>
    <xf numFmtId="0" fontId="10" fillId="0" borderId="0" xfId="4" applyNumberFormat="1" applyFont="1" applyFill="1" applyBorder="1" applyAlignment="1" applyProtection="1">
      <alignment horizontal="left" vertical="top"/>
    </xf>
    <xf numFmtId="0" fontId="10" fillId="0" borderId="0" xfId="4" applyNumberFormat="1" applyFont="1" applyFill="1" applyBorder="1" applyAlignment="1" applyProtection="1">
      <alignment vertical="center" wrapText="1"/>
    </xf>
    <xf numFmtId="0" fontId="13" fillId="0" borderId="0" xfId="4" applyNumberFormat="1" applyFont="1" applyFill="1" applyBorder="1" applyAlignment="1" applyProtection="1"/>
    <xf numFmtId="2" fontId="10" fillId="0" borderId="0" xfId="4" applyNumberFormat="1" applyFont="1" applyFill="1" applyBorder="1" applyAlignment="1" applyProtection="1"/>
    <xf numFmtId="49" fontId="9" fillId="0" borderId="0" xfId="4" applyNumberFormat="1" applyFont="1" applyFill="1" applyBorder="1" applyAlignment="1" applyProtection="1">
      <alignment horizontal="right"/>
    </xf>
    <xf numFmtId="0" fontId="14" fillId="0" borderId="0" xfId="4" applyNumberFormat="1" applyFont="1" applyFill="1" applyBorder="1" applyAlignment="1" applyProtection="1"/>
    <xf numFmtId="2" fontId="10" fillId="0" borderId="2" xfId="4" applyNumberFormat="1" applyFont="1" applyFill="1" applyBorder="1" applyAlignment="1" applyProtection="1"/>
    <xf numFmtId="0" fontId="9" fillId="0" borderId="3" xfId="4" applyNumberFormat="1" applyFont="1" applyFill="1" applyBorder="1" applyAlignment="1" applyProtection="1"/>
    <xf numFmtId="4" fontId="10" fillId="0" borderId="3" xfId="4" applyNumberFormat="1" applyFont="1" applyFill="1" applyBorder="1" applyAlignment="1" applyProtection="1">
      <alignment horizontal="right"/>
    </xf>
    <xf numFmtId="4" fontId="10" fillId="0" borderId="3" xfId="1" applyNumberFormat="1" applyFont="1" applyFill="1" applyBorder="1" applyAlignment="1" applyProtection="1">
      <alignment horizontal="right"/>
    </xf>
    <xf numFmtId="2" fontId="10" fillId="0" borderId="3" xfId="4" applyNumberFormat="1" applyFont="1" applyFill="1" applyBorder="1" applyAlignment="1" applyProtection="1">
      <alignment horizontal="right"/>
    </xf>
    <xf numFmtId="0" fontId="10" fillId="0" borderId="0" xfId="4" applyNumberFormat="1" applyFont="1" applyFill="1" applyBorder="1" applyAlignment="1" applyProtection="1">
      <alignment horizontal="left"/>
    </xf>
    <xf numFmtId="2" fontId="10" fillId="0" borderId="0" xfId="4" applyNumberFormat="1" applyFont="1" applyFill="1" applyBorder="1" applyAlignment="1" applyProtection="1">
      <alignment horizontal="right"/>
    </xf>
    <xf numFmtId="0" fontId="9" fillId="0" borderId="4" xfId="4" applyNumberFormat="1" applyFont="1" applyFill="1" applyBorder="1" applyAlignment="1" applyProtection="1">
      <alignment horizontal="center" vertical="center" wrapText="1"/>
    </xf>
    <xf numFmtId="49" fontId="9" fillId="0" borderId="4" xfId="4" applyNumberFormat="1" applyFont="1" applyFill="1" applyBorder="1" applyAlignment="1" applyProtection="1">
      <alignment horizontal="center" vertical="center"/>
    </xf>
    <xf numFmtId="0" fontId="9" fillId="0" borderId="4" xfId="4" applyNumberFormat="1" applyFont="1" applyFill="1" applyBorder="1" applyAlignment="1" applyProtection="1">
      <alignment horizontal="center" vertical="center"/>
    </xf>
    <xf numFmtId="0" fontId="15" fillId="0" borderId="0" xfId="4" applyNumberFormat="1" applyFont="1" applyFill="1" applyBorder="1" applyAlignment="1" applyProtection="1">
      <alignment wrapText="1"/>
    </xf>
    <xf numFmtId="49" fontId="15" fillId="0" borderId="5" xfId="4" applyNumberFormat="1" applyFont="1" applyFill="1" applyBorder="1" applyAlignment="1" applyProtection="1">
      <alignment horizontal="center" vertical="top" wrapText="1"/>
    </xf>
    <xf numFmtId="49" fontId="15" fillId="0" borderId="1" xfId="4" applyNumberFormat="1" applyFont="1" applyFill="1" applyBorder="1" applyAlignment="1" applyProtection="1">
      <alignment horizontal="left" vertical="top" wrapText="1"/>
    </xf>
    <xf numFmtId="49" fontId="15" fillId="0" borderId="1" xfId="4" applyNumberFormat="1" applyFont="1" applyFill="1" applyBorder="1" applyAlignment="1" applyProtection="1">
      <alignment horizontal="center" vertical="top" wrapText="1"/>
    </xf>
    <xf numFmtId="0" fontId="15" fillId="0" borderId="1" xfId="4" applyNumberFormat="1" applyFont="1" applyFill="1" applyBorder="1" applyAlignment="1" applyProtection="1">
      <alignment horizontal="center" vertical="top" wrapText="1"/>
    </xf>
    <xf numFmtId="1" fontId="15" fillId="0" borderId="1" xfId="4" applyNumberFormat="1" applyFont="1" applyFill="1" applyBorder="1" applyAlignment="1" applyProtection="1">
      <alignment horizontal="center" vertical="top" wrapText="1"/>
    </xf>
    <xf numFmtId="0" fontId="15" fillId="0" borderId="1" xfId="4" applyNumberFormat="1" applyFont="1" applyFill="1" applyBorder="1" applyAlignment="1" applyProtection="1">
      <alignment horizontal="right" vertical="top" wrapText="1"/>
    </xf>
    <xf numFmtId="0" fontId="14" fillId="0" borderId="1" xfId="4" applyNumberFormat="1" applyFont="1" applyFill="1" applyBorder="1" applyAlignment="1" applyProtection="1">
      <alignment horizontal="right" vertical="top" wrapText="1"/>
    </xf>
    <xf numFmtId="0" fontId="15" fillId="0" borderId="6" xfId="4" applyNumberFormat="1" applyFont="1" applyFill="1" applyBorder="1" applyAlignment="1" applyProtection="1">
      <alignment horizontal="right" vertical="top" wrapText="1"/>
    </xf>
    <xf numFmtId="49" fontId="15" fillId="0" borderId="7" xfId="4" applyNumberFormat="1" applyFont="1" applyFill="1" applyBorder="1" applyAlignment="1" applyProtection="1">
      <alignment horizontal="center" vertical="top" wrapText="1"/>
    </xf>
    <xf numFmtId="49" fontId="15" fillId="0" borderId="0" xfId="4" applyNumberFormat="1" applyFont="1" applyFill="1" applyBorder="1" applyAlignment="1" applyProtection="1">
      <alignment horizontal="left" vertical="top" wrapText="1"/>
    </xf>
    <xf numFmtId="4" fontId="15" fillId="0" borderId="1" xfId="4" applyNumberFormat="1" applyFont="1" applyFill="1" applyBorder="1" applyAlignment="1" applyProtection="1">
      <alignment horizontal="right" vertical="top" wrapText="1"/>
    </xf>
    <xf numFmtId="4" fontId="15" fillId="0" borderId="6" xfId="4" applyNumberFormat="1" applyFont="1" applyFill="1" applyBorder="1" applyAlignment="1" applyProtection="1">
      <alignment horizontal="right" vertical="top" wrapText="1"/>
    </xf>
    <xf numFmtId="49" fontId="15" fillId="0" borderId="8" xfId="4" applyNumberFormat="1" applyFont="1" applyFill="1" applyBorder="1" applyAlignment="1" applyProtection="1">
      <alignment horizontal="center" vertical="top" wrapText="1"/>
    </xf>
    <xf numFmtId="49" fontId="15" fillId="0" borderId="2" xfId="4" applyNumberFormat="1" applyFont="1" applyFill="1" applyBorder="1" applyAlignment="1" applyProtection="1">
      <alignment horizontal="left" vertical="top" wrapText="1"/>
    </xf>
    <xf numFmtId="49" fontId="15" fillId="0" borderId="2" xfId="4" applyNumberFormat="1" applyFont="1" applyFill="1" applyBorder="1" applyAlignment="1" applyProtection="1">
      <alignment horizontal="center" vertical="top" wrapText="1"/>
    </xf>
    <xf numFmtId="0" fontId="15" fillId="0" borderId="2" xfId="4" applyNumberFormat="1" applyFont="1" applyFill="1" applyBorder="1" applyAlignment="1" applyProtection="1">
      <alignment horizontal="center" vertical="top" wrapText="1"/>
    </xf>
    <xf numFmtId="0" fontId="15" fillId="0" borderId="2" xfId="4" applyNumberFormat="1" applyFont="1" applyFill="1" applyBorder="1" applyAlignment="1" applyProtection="1">
      <alignment horizontal="right" vertical="top" wrapText="1"/>
    </xf>
    <xf numFmtId="0" fontId="15" fillId="0" borderId="9" xfId="4" applyNumberFormat="1" applyFont="1" applyFill="1" applyBorder="1" applyAlignment="1" applyProtection="1">
      <alignment horizontal="right" vertical="top" wrapText="1"/>
    </xf>
    <xf numFmtId="49" fontId="9" fillId="0" borderId="7" xfId="4" applyNumberFormat="1" applyFont="1" applyFill="1" applyBorder="1" applyAlignment="1" applyProtection="1">
      <alignment horizontal="center" vertical="top" wrapText="1"/>
    </xf>
    <xf numFmtId="49" fontId="9" fillId="0" borderId="0" xfId="4" applyNumberFormat="1" applyFont="1" applyFill="1" applyBorder="1" applyAlignment="1" applyProtection="1">
      <alignment horizontal="left" vertical="top" wrapText="1"/>
    </xf>
    <xf numFmtId="0" fontId="9" fillId="0" borderId="0" xfId="4" applyNumberFormat="1" applyFont="1" applyFill="1" applyBorder="1" applyAlignment="1" applyProtection="1">
      <alignment wrapText="1"/>
    </xf>
    <xf numFmtId="49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1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right" vertical="top" wrapText="1"/>
    </xf>
    <xf numFmtId="4" fontId="14" fillId="0" borderId="1" xfId="1" applyNumberFormat="1" applyFont="1" applyFill="1" applyBorder="1" applyAlignment="1" applyProtection="1">
      <alignment horizontal="right" vertical="top" wrapText="1"/>
    </xf>
    <xf numFmtId="164" fontId="15" fillId="0" borderId="1" xfId="1" applyNumberFormat="1" applyFont="1" applyFill="1" applyBorder="1" applyAlignment="1" applyProtection="1">
      <alignment horizontal="center" vertical="top" wrapText="1"/>
    </xf>
    <xf numFmtId="4" fontId="15" fillId="0" borderId="6" xfId="1" applyNumberFormat="1" applyFont="1" applyFill="1" applyBorder="1" applyAlignment="1" applyProtection="1">
      <alignment horizontal="right" vertical="top" wrapText="1"/>
    </xf>
    <xf numFmtId="49" fontId="9" fillId="0" borderId="7" xfId="1" applyNumberFormat="1" applyFont="1" applyFill="1" applyBorder="1" applyAlignment="1" applyProtection="1">
      <alignment vertical="center" wrapText="1"/>
    </xf>
    <xf numFmtId="49" fontId="9" fillId="0" borderId="0" xfId="1" applyNumberFormat="1" applyFont="1" applyFill="1" applyBorder="1" applyAlignment="1" applyProtection="1">
      <alignment horizontal="right" vertical="top" wrapText="1"/>
    </xf>
    <xf numFmtId="0" fontId="11" fillId="0" borderId="0" xfId="1" applyFont="1"/>
    <xf numFmtId="0" fontId="15" fillId="0" borderId="0" xfId="1" applyNumberFormat="1" applyFont="1" applyFill="1" applyBorder="1" applyAlignment="1" applyProtection="1">
      <alignment wrapText="1"/>
    </xf>
    <xf numFmtId="0" fontId="9" fillId="0" borderId="0" xfId="1" applyNumberFormat="1" applyFont="1" applyFill="1" applyBorder="1" applyAlignment="1" applyProtection="1">
      <alignment wrapText="1"/>
    </xf>
    <xf numFmtId="0" fontId="15" fillId="0" borderId="2" xfId="4" applyNumberFormat="1" applyFont="1" applyFill="1" applyBorder="1" applyAlignment="1" applyProtection="1">
      <alignment horizontal="left" vertical="top" wrapText="1"/>
    </xf>
    <xf numFmtId="0" fontId="9" fillId="0" borderId="2" xfId="4" applyNumberFormat="1" applyFont="1" applyFill="1" applyBorder="1" applyAlignment="1" applyProtection="1">
      <alignment horizontal="center" vertical="top" wrapText="1"/>
    </xf>
    <xf numFmtId="49" fontId="14" fillId="0" borderId="2" xfId="4" applyNumberFormat="1" applyFont="1" applyFill="1" applyBorder="1" applyAlignment="1" applyProtection="1">
      <alignment vertical="top" wrapText="1"/>
    </xf>
    <xf numFmtId="49" fontId="14" fillId="0" borderId="9" xfId="4" applyNumberFormat="1" applyFont="1" applyFill="1" applyBorder="1" applyAlignment="1" applyProtection="1">
      <alignment horizontal="right" vertical="top" wrapText="1"/>
    </xf>
    <xf numFmtId="2" fontId="16" fillId="0" borderId="0" xfId="4" applyNumberFormat="1" applyFont="1" applyFill="1" applyBorder="1" applyAlignment="1" applyProtection="1">
      <alignment horizontal="center" vertical="top"/>
    </xf>
    <xf numFmtId="3" fontId="16" fillId="0" borderId="0" xfId="4" applyNumberFormat="1" applyFont="1" applyFill="1" applyBorder="1" applyAlignment="1" applyProtection="1">
      <alignment horizontal="right" vertical="top"/>
    </xf>
    <xf numFmtId="49" fontId="9" fillId="0" borderId="7" xfId="4" applyNumberFormat="1" applyFont="1" applyFill="1" applyBorder="1" applyAlignment="1" applyProtection="1"/>
    <xf numFmtId="49" fontId="15" fillId="0" borderId="0" xfId="4" applyNumberFormat="1" applyFont="1" applyFill="1" applyBorder="1" applyAlignment="1" applyProtection="1">
      <alignment horizontal="right" vertical="top" wrapText="1"/>
    </xf>
    <xf numFmtId="4" fontId="15" fillId="0" borderId="10" xfId="1" applyNumberFormat="1" applyFont="1" applyFill="1" applyBorder="1" applyAlignment="1" applyProtection="1">
      <alignment horizontal="right" vertical="top" wrapText="1"/>
    </xf>
    <xf numFmtId="49" fontId="9" fillId="0" borderId="8" xfId="4" applyNumberFormat="1" applyFont="1" applyFill="1" applyBorder="1" applyAlignment="1" applyProtection="1"/>
    <xf numFmtId="49" fontId="9" fillId="0" borderId="2" xfId="4" applyNumberFormat="1" applyFont="1" applyFill="1" applyBorder="1" applyAlignment="1" applyProtection="1">
      <alignment vertical="top"/>
    </xf>
    <xf numFmtId="49" fontId="9" fillId="0" borderId="2" xfId="4" applyNumberFormat="1" applyFont="1" applyFill="1" applyBorder="1" applyAlignment="1" applyProtection="1">
      <alignment vertical="top" wrapText="1"/>
    </xf>
    <xf numFmtId="0" fontId="9" fillId="0" borderId="9" xfId="4" applyNumberFormat="1" applyFont="1" applyFill="1" applyBorder="1" applyAlignment="1" applyProtection="1">
      <alignment vertical="top" wrapText="1"/>
    </xf>
    <xf numFmtId="0" fontId="15" fillId="0" borderId="10" xfId="4" applyNumberFormat="1" applyFont="1" applyFill="1" applyBorder="1" applyAlignment="1" applyProtection="1">
      <alignment horizontal="right" vertical="top" wrapText="1"/>
    </xf>
    <xf numFmtId="49" fontId="9" fillId="0" borderId="0" xfId="4" applyNumberFormat="1" applyFont="1" applyFill="1" applyBorder="1" applyAlignment="1" applyProtection="1">
      <alignment horizontal="right" vertical="top" wrapText="1"/>
    </xf>
    <xf numFmtId="4" fontId="9" fillId="0" borderId="10" xfId="1" applyNumberFormat="1" applyFont="1" applyFill="1" applyBorder="1" applyAlignment="1" applyProtection="1">
      <alignment horizontal="right" vertical="top" wrapText="1"/>
    </xf>
    <xf numFmtId="2" fontId="12" fillId="0" borderId="0" xfId="4" applyNumberFormat="1" applyFont="1" applyFill="1" applyBorder="1" applyAlignment="1" applyProtection="1">
      <alignment horizontal="center" vertical="top"/>
    </xf>
    <xf numFmtId="3" fontId="12" fillId="0" borderId="0" xfId="4" applyNumberFormat="1" applyFont="1" applyFill="1" applyBorder="1" applyAlignment="1" applyProtection="1">
      <alignment horizontal="right" vertical="top"/>
    </xf>
    <xf numFmtId="4" fontId="12" fillId="0" borderId="0" xfId="4" applyNumberFormat="1" applyFont="1" applyFill="1" applyBorder="1" applyAlignment="1" applyProtection="1">
      <alignment horizontal="right" vertical="top"/>
    </xf>
    <xf numFmtId="0" fontId="9" fillId="0" borderId="10" xfId="1" applyNumberFormat="1" applyFont="1" applyFill="1" applyBorder="1" applyAlignment="1" applyProtection="1">
      <alignment horizontal="right" vertical="top" wrapText="1"/>
    </xf>
    <xf numFmtId="49" fontId="9" fillId="0" borderId="0" xfId="1" applyNumberFormat="1" applyFont="1" applyFill="1" applyBorder="1" applyAlignment="1" applyProtection="1">
      <alignment horizontal="center" vertical="top" wrapText="1"/>
    </xf>
    <xf numFmtId="49" fontId="15" fillId="0" borderId="0" xfId="1" applyNumberFormat="1" applyFont="1" applyFill="1" applyBorder="1" applyAlignment="1" applyProtection="1">
      <alignment vertical="top" wrapText="1"/>
    </xf>
    <xf numFmtId="49" fontId="17" fillId="0" borderId="0" xfId="1" applyNumberFormat="1" applyFont="1" applyFill="1" applyBorder="1" applyAlignment="1" applyProtection="1">
      <alignment vertical="top" wrapText="1"/>
    </xf>
    <xf numFmtId="49" fontId="15" fillId="0" borderId="10" xfId="1" applyNumberFormat="1" applyFont="1" applyFill="1" applyBorder="1" applyAlignment="1" applyProtection="1">
      <alignment vertical="top" wrapText="1"/>
    </xf>
    <xf numFmtId="4" fontId="9" fillId="0" borderId="10" xfId="4" applyNumberFormat="1" applyFont="1" applyFill="1" applyBorder="1" applyAlignment="1" applyProtection="1">
      <alignment horizontal="right" vertical="top" wrapText="1"/>
    </xf>
    <xf numFmtId="0" fontId="9" fillId="0" borderId="10" xfId="4" applyNumberFormat="1" applyFont="1" applyFill="1" applyBorder="1" applyAlignment="1" applyProtection="1">
      <alignment horizontal="right" vertical="top" wrapText="1"/>
    </xf>
    <xf numFmtId="4" fontId="15" fillId="0" borderId="2" xfId="4" applyNumberFormat="1" applyFont="1" applyFill="1" applyBorder="1" applyAlignment="1" applyProtection="1">
      <alignment horizontal="right" vertical="top"/>
    </xf>
    <xf numFmtId="2" fontId="15" fillId="0" borderId="2" xfId="4" applyNumberFormat="1" applyFont="1" applyFill="1" applyBorder="1" applyAlignment="1" applyProtection="1">
      <alignment horizontal="center" vertical="top"/>
    </xf>
    <xf numFmtId="0" fontId="9" fillId="0" borderId="2" xfId="4" applyNumberFormat="1" applyFont="1" applyFill="1" applyBorder="1" applyAlignment="1" applyProtection="1">
      <alignment vertical="center"/>
    </xf>
    <xf numFmtId="49" fontId="9" fillId="0" borderId="2" xfId="4" applyNumberFormat="1" applyFont="1" applyFill="1" applyBorder="1" applyAlignment="1" applyProtection="1"/>
    <xf numFmtId="3" fontId="15" fillId="0" borderId="9" xfId="4" applyNumberFormat="1" applyFont="1" applyFill="1" applyBorder="1" applyAlignment="1" applyProtection="1">
      <alignment horizontal="right" vertical="top"/>
    </xf>
    <xf numFmtId="0" fontId="12" fillId="0" borderId="0" xfId="4" applyNumberFormat="1" applyFont="1" applyFill="1" applyBorder="1" applyAlignment="1" applyProtection="1">
      <alignment vertical="center"/>
    </xf>
    <xf numFmtId="0" fontId="9" fillId="0" borderId="0" xfId="4" applyNumberFormat="1" applyFont="1" applyFill="1" applyBorder="1" applyAlignment="1" applyProtection="1">
      <alignment vertical="center"/>
    </xf>
    <xf numFmtId="0" fontId="9" fillId="0" borderId="0" xfId="4" applyNumberFormat="1" applyFont="1" applyFill="1" applyBorder="1" applyAlignment="1" applyProtection="1">
      <alignment vertical="center" wrapText="1"/>
    </xf>
    <xf numFmtId="0" fontId="15" fillId="0" borderId="0" xfId="4" applyNumberFormat="1" applyFont="1" applyFill="1" applyBorder="1" applyAlignment="1" applyProtection="1">
      <alignment horizontal="right" vertical="top" wrapText="1"/>
    </xf>
    <xf numFmtId="0" fontId="15" fillId="0" borderId="0" xfId="4" applyNumberFormat="1" applyFont="1" applyFill="1" applyBorder="1" applyAlignment="1" applyProtection="1">
      <alignment horizontal="left" vertical="top" wrapText="1"/>
    </xf>
    <xf numFmtId="4" fontId="15" fillId="0" borderId="0" xfId="4" applyNumberFormat="1" applyFont="1" applyFill="1" applyBorder="1" applyAlignment="1" applyProtection="1">
      <alignment horizontal="right" vertical="top"/>
    </xf>
    <xf numFmtId="2" fontId="15" fillId="0" borderId="0" xfId="4" applyNumberFormat="1" applyFont="1" applyFill="1" applyBorder="1" applyAlignment="1" applyProtection="1">
      <alignment horizontal="center" vertical="top"/>
    </xf>
    <xf numFmtId="3" fontId="15" fillId="0" borderId="0" xfId="4" applyNumberFormat="1" applyFont="1" applyFill="1" applyBorder="1" applyAlignment="1" applyProtection="1">
      <alignment horizontal="right" vertical="top"/>
    </xf>
    <xf numFmtId="0" fontId="10" fillId="0" borderId="0" xfId="4" applyNumberFormat="1" applyFont="1" applyFill="1" applyBorder="1" applyAlignment="1" applyProtection="1">
      <alignment horizontal="right" vertical="top"/>
    </xf>
    <xf numFmtId="0" fontId="10" fillId="0" borderId="0" xfId="4" applyNumberFormat="1" applyFont="1" applyFill="1" applyBorder="1" applyAlignment="1" applyProtection="1">
      <alignment vertical="top"/>
    </xf>
    <xf numFmtId="0" fontId="12" fillId="0" borderId="0" xfId="4" applyNumberFormat="1" applyFont="1" applyFill="1" applyBorder="1" applyAlignment="1" applyProtection="1">
      <alignment vertical="top"/>
    </xf>
    <xf numFmtId="0" fontId="10" fillId="0" borderId="0" xfId="4" applyNumberFormat="1" applyFont="1" applyFill="1" applyBorder="1" applyAlignment="1" applyProtection="1">
      <alignment vertical="top" wrapText="1"/>
    </xf>
    <xf numFmtId="0" fontId="9" fillId="0" borderId="0" xfId="4" applyNumberFormat="1" applyFont="1" applyFill="1" applyBorder="1" applyAlignment="1" applyProtection="1"/>
    <xf numFmtId="0" fontId="18" fillId="0" borderId="0" xfId="5" applyFont="1" applyAlignment="1">
      <alignment vertical="top"/>
    </xf>
    <xf numFmtId="0" fontId="19" fillId="0" borderId="0" xfId="5" applyFont="1" applyBorder="1" applyAlignment="1">
      <alignment horizontal="center" vertical="top" wrapText="1"/>
    </xf>
    <xf numFmtId="0" fontId="18" fillId="0" borderId="0" xfId="5" applyFont="1" applyAlignment="1">
      <alignment horizontal="right" vertical="top"/>
    </xf>
    <xf numFmtId="0" fontId="18" fillId="0" borderId="4" xfId="5" applyFont="1" applyBorder="1" applyAlignment="1">
      <alignment horizontal="center" vertical="top"/>
    </xf>
    <xf numFmtId="0" fontId="18" fillId="0" borderId="4" xfId="5" applyFont="1" applyFill="1" applyBorder="1" applyAlignment="1">
      <alignment horizontal="center" vertical="top"/>
    </xf>
    <xf numFmtId="0" fontId="20" fillId="0" borderId="4" xfId="5" applyFont="1" applyFill="1" applyBorder="1" applyAlignment="1">
      <alignment vertical="top" wrapText="1"/>
    </xf>
    <xf numFmtId="0" fontId="23" fillId="0" borderId="4" xfId="5" applyFont="1" applyFill="1" applyBorder="1" applyAlignment="1">
      <alignment horizontal="center" vertical="top" wrapText="1"/>
    </xf>
    <xf numFmtId="0" fontId="20" fillId="0" borderId="4" xfId="5" applyFont="1" applyFill="1" applyBorder="1" applyAlignment="1">
      <alignment horizontal="center" vertical="top" wrapText="1"/>
    </xf>
    <xf numFmtId="165" fontId="18" fillId="0" borderId="4" xfId="5" applyNumberFormat="1" applyFont="1" applyFill="1" applyBorder="1" applyAlignment="1">
      <alignment horizontal="left" vertical="top" indent="1"/>
    </xf>
    <xf numFmtId="165" fontId="24" fillId="0" borderId="4" xfId="5" applyNumberFormat="1" applyFont="1" applyFill="1" applyBorder="1" applyAlignment="1">
      <alignment horizontal="left" vertical="top" indent="1"/>
    </xf>
    <xf numFmtId="166" fontId="18" fillId="0" borderId="4" xfId="5" applyNumberFormat="1" applyFont="1" applyFill="1" applyBorder="1" applyAlignment="1">
      <alignment vertical="top" wrapText="1"/>
    </xf>
    <xf numFmtId="0" fontId="20" fillId="0" borderId="12" xfId="5" applyFont="1" applyFill="1" applyBorder="1" applyAlignment="1">
      <alignment horizontal="left" vertical="top" wrapText="1"/>
    </xf>
    <xf numFmtId="0" fontId="25" fillId="4" borderId="12" xfId="5" applyFont="1" applyFill="1" applyBorder="1" applyAlignment="1">
      <alignment horizontal="left" vertical="top" wrapText="1"/>
    </xf>
    <xf numFmtId="165" fontId="18" fillId="0" borderId="4" xfId="5" applyNumberFormat="1" applyFont="1" applyBorder="1" applyAlignment="1">
      <alignment horizontal="left" vertical="top" indent="1"/>
    </xf>
    <xf numFmtId="0" fontId="18" fillId="0" borderId="4" xfId="5" applyFont="1" applyBorder="1" applyAlignment="1">
      <alignment vertical="top" wrapText="1"/>
    </xf>
    <xf numFmtId="0" fontId="20" fillId="0" borderId="12" xfId="5" applyFont="1" applyBorder="1" applyAlignment="1">
      <alignment horizontal="left" vertical="top" wrapText="1"/>
    </xf>
    <xf numFmtId="0" fontId="20" fillId="0" borderId="4" xfId="5" applyFont="1" applyBorder="1" applyAlignment="1">
      <alignment horizontal="center" vertical="top" wrapText="1"/>
    </xf>
    <xf numFmtId="166" fontId="18" fillId="0" borderId="0" xfId="5" applyNumberFormat="1" applyFont="1" applyAlignment="1">
      <alignment vertical="top"/>
    </xf>
    <xf numFmtId="167" fontId="28" fillId="0" borderId="0" xfId="5" applyNumberFormat="1" applyFont="1" applyAlignment="1">
      <alignment vertical="top"/>
    </xf>
    <xf numFmtId="165" fontId="18" fillId="0" borderId="0" xfId="6" applyFont="1" applyAlignment="1">
      <alignment vertical="top"/>
    </xf>
    <xf numFmtId="4" fontId="18" fillId="0" borderId="0" xfId="5" applyNumberFormat="1" applyFont="1" applyAlignment="1">
      <alignment vertical="top"/>
    </xf>
    <xf numFmtId="165" fontId="18" fillId="0" borderId="0" xfId="5" applyNumberFormat="1" applyFont="1" applyAlignment="1">
      <alignment vertical="top"/>
    </xf>
    <xf numFmtId="168" fontId="18" fillId="0" borderId="0" xfId="5" applyNumberFormat="1" applyFont="1" applyAlignment="1">
      <alignment vertical="top"/>
    </xf>
    <xf numFmtId="49" fontId="18" fillId="0" borderId="4" xfId="5" applyNumberFormat="1" applyFont="1" applyFill="1" applyBorder="1" applyAlignment="1">
      <alignment vertical="top" wrapText="1"/>
    </xf>
    <xf numFmtId="171" fontId="18" fillId="0" borderId="0" xfId="5" applyNumberFormat="1" applyFont="1" applyAlignment="1">
      <alignment vertical="top"/>
    </xf>
    <xf numFmtId="0" fontId="18" fillId="4" borderId="4" xfId="5" applyFont="1" applyFill="1" applyBorder="1" applyAlignment="1">
      <alignment horizontal="center" vertical="top"/>
    </xf>
    <xf numFmtId="0" fontId="19" fillId="4" borderId="4" xfId="5" applyFont="1" applyFill="1" applyBorder="1" applyAlignment="1">
      <alignment horizontal="center" vertical="top" wrapText="1"/>
    </xf>
    <xf numFmtId="165" fontId="22" fillId="4" borderId="4" xfId="5" applyNumberFormat="1" applyFont="1" applyFill="1" applyBorder="1" applyAlignment="1">
      <alignment horizontal="left" vertical="top" indent="1"/>
    </xf>
    <xf numFmtId="165" fontId="18" fillId="4" borderId="4" xfId="5" applyNumberFormat="1" applyFont="1" applyFill="1" applyBorder="1" applyAlignment="1">
      <alignment horizontal="left" vertical="top" indent="1"/>
    </xf>
    <xf numFmtId="0" fontId="18" fillId="4" borderId="4" xfId="5" applyFont="1" applyFill="1" applyBorder="1" applyAlignment="1">
      <alignment vertical="top" wrapText="1"/>
    </xf>
    <xf numFmtId="0" fontId="18" fillId="4" borderId="0" xfId="5" applyFont="1" applyFill="1" applyAlignment="1">
      <alignment vertical="top"/>
    </xf>
    <xf numFmtId="0" fontId="20" fillId="5" borderId="4" xfId="5" applyFont="1" applyFill="1" applyBorder="1" applyAlignment="1">
      <alignment horizontal="center" vertical="top" wrapText="1"/>
    </xf>
    <xf numFmtId="165" fontId="18" fillId="5" borderId="4" xfId="5" applyNumberFormat="1" applyFont="1" applyFill="1" applyBorder="1" applyAlignment="1">
      <alignment horizontal="left" vertical="top" indent="1"/>
    </xf>
    <xf numFmtId="0" fontId="19" fillId="0" borderId="4" xfId="5" applyFont="1" applyBorder="1" applyAlignment="1">
      <alignment horizontal="center" vertical="center" wrapText="1"/>
    </xf>
    <xf numFmtId="0" fontId="18" fillId="0" borderId="0" xfId="5" applyFont="1" applyAlignment="1">
      <alignment horizontal="center" vertical="center" wrapText="1"/>
    </xf>
    <xf numFmtId="165" fontId="20" fillId="5" borderId="4" xfId="5" applyNumberFormat="1" applyFont="1" applyFill="1" applyBorder="1" applyAlignment="1">
      <alignment horizontal="left" vertical="top" indent="1"/>
    </xf>
    <xf numFmtId="0" fontId="22" fillId="5" borderId="4" xfId="5" applyFont="1" applyFill="1" applyBorder="1" applyAlignment="1">
      <alignment horizontal="center" vertical="center"/>
    </xf>
    <xf numFmtId="0" fontId="22" fillId="5" borderId="4" xfId="5" applyFont="1" applyFill="1" applyBorder="1" applyAlignment="1">
      <alignment horizontal="center" vertical="center" wrapText="1"/>
    </xf>
    <xf numFmtId="4" fontId="22" fillId="0" borderId="4" xfId="5" applyNumberFormat="1" applyFont="1" applyFill="1" applyBorder="1" applyAlignment="1">
      <alignment horizontal="center" vertical="center" wrapText="1"/>
    </xf>
    <xf numFmtId="4" fontId="22" fillId="2" borderId="4" xfId="5" applyNumberFormat="1" applyFont="1" applyFill="1" applyBorder="1" applyAlignment="1">
      <alignment horizontal="center" vertical="center" wrapText="1"/>
    </xf>
    <xf numFmtId="4" fontId="22" fillId="3" borderId="4" xfId="5" applyNumberFormat="1" applyFont="1" applyFill="1" applyBorder="1" applyAlignment="1">
      <alignment horizontal="center" vertical="center" wrapText="1"/>
    </xf>
    <xf numFmtId="0" fontId="29" fillId="0" borderId="4" xfId="5" applyFont="1" applyBorder="1" applyAlignment="1">
      <alignment horizontal="center" vertical="center" wrapText="1"/>
    </xf>
    <xf numFmtId="0" fontId="22" fillId="0" borderId="0" xfId="5" applyFont="1" applyAlignment="1">
      <alignment horizontal="center" vertical="center"/>
    </xf>
    <xf numFmtId="165" fontId="26" fillId="2" borderId="4" xfId="5" applyNumberFormat="1" applyFont="1" applyFill="1" applyBorder="1" applyAlignment="1">
      <alignment horizontal="left" vertical="top" indent="1"/>
    </xf>
    <xf numFmtId="165" fontId="22" fillId="3" borderId="4" xfId="5" applyNumberFormat="1" applyFont="1" applyFill="1" applyBorder="1" applyAlignment="1">
      <alignment horizontal="left" vertical="top" indent="1"/>
    </xf>
    <xf numFmtId="165" fontId="26" fillId="4" borderId="4" xfId="5" applyNumberFormat="1" applyFont="1" applyFill="1" applyBorder="1" applyAlignment="1">
      <alignment horizontal="left" vertical="top" indent="1"/>
    </xf>
    <xf numFmtId="165" fontId="27" fillId="4" borderId="4" xfId="5" applyNumberFormat="1" applyFont="1" applyFill="1" applyBorder="1" applyAlignment="1">
      <alignment horizontal="right" vertical="top" indent="1"/>
    </xf>
    <xf numFmtId="165" fontId="25" fillId="4" borderId="4" xfId="5" applyNumberFormat="1" applyFont="1" applyFill="1" applyBorder="1" applyAlignment="1">
      <alignment horizontal="left" vertical="top" indent="1"/>
    </xf>
    <xf numFmtId="165" fontId="24" fillId="0" borderId="4" xfId="5" applyNumberFormat="1" applyFont="1" applyBorder="1" applyAlignment="1">
      <alignment horizontal="left" vertical="top" indent="1"/>
    </xf>
    <xf numFmtId="165" fontId="24" fillId="2" borderId="4" xfId="5" applyNumberFormat="1" applyFont="1" applyFill="1" applyBorder="1" applyAlignment="1">
      <alignment horizontal="left" vertical="top" indent="1"/>
    </xf>
    <xf numFmtId="165" fontId="18" fillId="3" borderId="4" xfId="5" applyNumberFormat="1" applyFont="1" applyFill="1" applyBorder="1" applyAlignment="1">
      <alignment horizontal="left" vertical="top" indent="1"/>
    </xf>
    <xf numFmtId="0" fontId="30" fillId="0" borderId="0" xfId="5" applyFont="1" applyAlignment="1">
      <alignment vertical="top"/>
    </xf>
    <xf numFmtId="0" fontId="18" fillId="0" borderId="0" xfId="5" applyFont="1" applyAlignment="1"/>
    <xf numFmtId="0" fontId="20" fillId="0" borderId="0" xfId="5" applyFont="1" applyBorder="1" applyAlignment="1">
      <alignment horizontal="left"/>
    </xf>
    <xf numFmtId="0" fontId="19" fillId="0" borderId="0" xfId="5" applyFont="1" applyBorder="1" applyAlignment="1">
      <alignment horizontal="center" wrapText="1"/>
    </xf>
    <xf numFmtId="0" fontId="20" fillId="0" borderId="0" xfId="5" applyFont="1" applyAlignment="1"/>
    <xf numFmtId="0" fontId="19" fillId="0" borderId="0" xfId="5" applyFont="1" applyBorder="1" applyAlignment="1">
      <alignment horizontal="left"/>
    </xf>
    <xf numFmtId="0" fontId="20" fillId="0" borderId="0" xfId="5" applyFont="1" applyBorder="1" applyAlignment="1"/>
    <xf numFmtId="0" fontId="18" fillId="0" borderId="0" xfId="5" applyFont="1" applyAlignment="1">
      <alignment horizontal="right"/>
    </xf>
    <xf numFmtId="0" fontId="18" fillId="0" borderId="0" xfId="7" applyFont="1"/>
    <xf numFmtId="0" fontId="32" fillId="0" borderId="0" xfId="8" applyFont="1" applyAlignment="1">
      <alignment horizontal="right" vertical="top"/>
    </xf>
    <xf numFmtId="0" fontId="33" fillId="0" borderId="0" xfId="8" applyFont="1"/>
    <xf numFmtId="0" fontId="34" fillId="0" borderId="0" xfId="8" applyFont="1" applyAlignment="1">
      <alignment horizontal="center" vertical="top"/>
    </xf>
    <xf numFmtId="49" fontId="34" fillId="0" borderId="0" xfId="8" applyNumberFormat="1" applyFont="1" applyAlignment="1">
      <alignment horizontal="left" vertical="top"/>
    </xf>
    <xf numFmtId="0" fontId="34" fillId="0" borderId="0" xfId="8" applyFont="1" applyAlignment="1">
      <alignment horizontal="left" vertical="top" wrapText="1"/>
    </xf>
    <xf numFmtId="0" fontId="34" fillId="0" borderId="0" xfId="8" applyFont="1" applyAlignment="1">
      <alignment horizontal="center" vertical="top" wrapText="1"/>
    </xf>
    <xf numFmtId="0" fontId="35" fillId="0" borderId="0" xfId="8" applyFont="1" applyAlignment="1">
      <alignment horizontal="center" vertical="top" wrapText="1"/>
    </xf>
    <xf numFmtId="0" fontId="35" fillId="0" borderId="0" xfId="8" applyFont="1" applyAlignment="1">
      <alignment horizontal="right" vertical="top"/>
    </xf>
    <xf numFmtId="0" fontId="36" fillId="0" borderId="0" xfId="8" applyFont="1" applyAlignment="1">
      <alignment horizontal="left" vertical="top"/>
    </xf>
    <xf numFmtId="0" fontId="33" fillId="0" borderId="0" xfId="8" applyFont="1" applyAlignment="1">
      <alignment horizontal="left" vertical="top"/>
    </xf>
    <xf numFmtId="0" fontId="34" fillId="0" borderId="0" xfId="8" applyFont="1" applyAlignment="1">
      <alignment horizontal="left" vertical="top"/>
    </xf>
    <xf numFmtId="49" fontId="34" fillId="0" borderId="1" xfId="8" applyNumberFormat="1" applyFont="1" applyBorder="1" applyAlignment="1">
      <alignment horizontal="left" vertical="top"/>
    </xf>
    <xf numFmtId="0" fontId="34" fillId="0" borderId="1" xfId="8" applyFont="1" applyBorder="1" applyAlignment="1">
      <alignment horizontal="left" vertical="top"/>
    </xf>
    <xf numFmtId="0" fontId="34" fillId="0" borderId="1" xfId="8" applyFont="1" applyBorder="1" applyAlignment="1">
      <alignment horizontal="center" vertical="top"/>
    </xf>
    <xf numFmtId="0" fontId="37" fillId="0" borderId="1" xfId="8" applyFont="1" applyBorder="1" applyAlignment="1">
      <alignment horizontal="center" vertical="top"/>
    </xf>
    <xf numFmtId="0" fontId="35" fillId="0" borderId="1" xfId="8" applyFont="1" applyBorder="1" applyAlignment="1">
      <alignment horizontal="right" vertical="top"/>
    </xf>
    <xf numFmtId="0" fontId="38" fillId="0" borderId="1" xfId="8" applyFont="1" applyBorder="1" applyAlignment="1">
      <alignment horizontal="center" vertical="top"/>
    </xf>
    <xf numFmtId="0" fontId="37" fillId="0" borderId="0" xfId="8" applyFont="1" applyAlignment="1">
      <alignment horizontal="center" vertical="top"/>
    </xf>
    <xf numFmtId="0" fontId="38" fillId="0" borderId="0" xfId="8" applyFont="1" applyAlignment="1">
      <alignment horizontal="center" vertical="top"/>
    </xf>
    <xf numFmtId="0" fontId="39" fillId="0" borderId="0" xfId="8" applyFont="1" applyAlignment="1">
      <alignment horizontal="center" vertical="top"/>
    </xf>
    <xf numFmtId="0" fontId="40" fillId="0" borderId="0" xfId="8" applyFont="1" applyAlignment="1">
      <alignment horizontal="center" vertical="top"/>
    </xf>
    <xf numFmtId="0" fontId="41" fillId="0" borderId="0" xfId="8" applyFont="1" applyAlignment="1">
      <alignment horizontal="center" vertical="top"/>
    </xf>
    <xf numFmtId="0" fontId="35" fillId="0" borderId="0" xfId="8" applyFont="1" applyAlignment="1">
      <alignment horizontal="center" vertical="top"/>
    </xf>
    <xf numFmtId="0" fontId="40" fillId="0" borderId="0" xfId="8" applyFont="1" applyAlignment="1">
      <alignment horizontal="right" vertical="top"/>
    </xf>
    <xf numFmtId="0" fontId="42" fillId="0" borderId="1" xfId="8" applyFont="1" applyBorder="1" applyAlignment="1">
      <alignment horizontal="center" vertical="top"/>
    </xf>
    <xf numFmtId="0" fontId="40" fillId="0" borderId="1" xfId="8" applyFont="1" applyBorder="1" applyAlignment="1">
      <alignment horizontal="center" vertical="top"/>
    </xf>
    <xf numFmtId="0" fontId="43" fillId="0" borderId="0" xfId="8" applyFont="1" applyAlignment="1">
      <alignment horizontal="center" vertical="top"/>
    </xf>
    <xf numFmtId="49" fontId="43" fillId="0" borderId="0" xfId="8" applyNumberFormat="1" applyFont="1" applyAlignment="1">
      <alignment horizontal="left" vertical="top"/>
    </xf>
    <xf numFmtId="0" fontId="35" fillId="0" borderId="0" xfId="8" applyFont="1"/>
    <xf numFmtId="49" fontId="40" fillId="0" borderId="0" xfId="8" applyNumberFormat="1" applyFont="1" applyAlignment="1">
      <alignment horizontal="left" vertical="top"/>
    </xf>
    <xf numFmtId="0" fontId="40" fillId="0" borderId="0" xfId="8" applyFont="1" applyAlignment="1">
      <alignment horizontal="left"/>
    </xf>
    <xf numFmtId="0" fontId="40" fillId="0" borderId="0" xfId="8" applyFont="1" applyAlignment="1">
      <alignment horizontal="left" vertical="top"/>
    </xf>
    <xf numFmtId="0" fontId="40" fillId="0" borderId="0" xfId="8" applyFont="1"/>
    <xf numFmtId="0" fontId="40" fillId="0" borderId="0" xfId="8" applyFont="1" applyAlignment="1"/>
    <xf numFmtId="4" fontId="35" fillId="0" borderId="0" xfId="8" applyNumberFormat="1" applyFont="1" applyAlignment="1">
      <alignment horizontal="right" vertical="top"/>
    </xf>
    <xf numFmtId="0" fontId="34" fillId="0" borderId="4" xfId="8" applyFont="1" applyBorder="1" applyAlignment="1">
      <alignment horizontal="center" vertical="center" wrapText="1"/>
    </xf>
    <xf numFmtId="4" fontId="34" fillId="0" borderId="4" xfId="8" applyNumberFormat="1" applyFont="1" applyBorder="1" applyAlignment="1">
      <alignment horizontal="center" vertical="center" wrapText="1"/>
    </xf>
    <xf numFmtId="0" fontId="34" fillId="0" borderId="4" xfId="8" applyFont="1" applyBorder="1" applyAlignment="1">
      <alignment horizontal="center" vertical="top"/>
    </xf>
    <xf numFmtId="49" fontId="34" fillId="0" borderId="4" xfId="8" applyNumberFormat="1" applyFont="1" applyBorder="1" applyAlignment="1">
      <alignment horizontal="center" vertical="center"/>
    </xf>
    <xf numFmtId="0" fontId="34" fillId="0" borderId="4" xfId="8" applyFont="1" applyBorder="1" applyAlignment="1">
      <alignment horizontal="center" vertical="top" wrapText="1"/>
    </xf>
    <xf numFmtId="0" fontId="34" fillId="0" borderId="4" xfId="8" applyFont="1" applyBorder="1" applyAlignment="1">
      <alignment horizontal="center" vertical="center"/>
    </xf>
    <xf numFmtId="3" fontId="34" fillId="0" borderId="4" xfId="8" applyNumberFormat="1" applyFont="1" applyBorder="1" applyAlignment="1">
      <alignment horizontal="center" vertical="center"/>
    </xf>
    <xf numFmtId="0" fontId="34" fillId="0" borderId="4" xfId="8" quotePrefix="1" applyFont="1" applyBorder="1" applyAlignment="1">
      <alignment horizontal="center" vertical="top"/>
    </xf>
    <xf numFmtId="49" fontId="44" fillId="0" borderId="4" xfId="8" applyNumberFormat="1" applyFont="1" applyBorder="1" applyAlignment="1">
      <alignment horizontal="left" vertical="top" wrapText="1"/>
    </xf>
    <xf numFmtId="0" fontId="34" fillId="0" borderId="4" xfId="8" applyFont="1" applyBorder="1" applyAlignment="1">
      <alignment horizontal="left" vertical="top" wrapText="1"/>
    </xf>
    <xf numFmtId="0" fontId="35" fillId="0" borderId="4" xfId="8" applyFont="1" applyBorder="1" applyAlignment="1">
      <alignment horizontal="center" vertical="top"/>
    </xf>
    <xf numFmtId="0" fontId="35" fillId="0" borderId="4" xfId="8" applyFont="1" applyBorder="1" applyAlignment="1">
      <alignment horizontal="right" vertical="top" wrapText="1"/>
    </xf>
    <xf numFmtId="0" fontId="35" fillId="0" borderId="4" xfId="8" applyFont="1" applyBorder="1" applyAlignment="1">
      <alignment horizontal="right" vertical="top"/>
    </xf>
    <xf numFmtId="4" fontId="35" fillId="0" borderId="4" xfId="8" applyNumberFormat="1" applyFont="1" applyBorder="1" applyAlignment="1">
      <alignment horizontal="right" vertical="top"/>
    </xf>
    <xf numFmtId="0" fontId="35" fillId="0" borderId="4" xfId="8" applyFont="1" applyBorder="1" applyAlignment="1">
      <alignment horizontal="center" vertical="top" wrapText="1"/>
    </xf>
    <xf numFmtId="4" fontId="35" fillId="0" borderId="4" xfId="8" applyNumberFormat="1" applyFont="1" applyBorder="1" applyAlignment="1">
      <alignment horizontal="right" vertical="top" wrapText="1"/>
    </xf>
    <xf numFmtId="4" fontId="41" fillId="0" borderId="4" xfId="8" applyNumberFormat="1" applyFont="1" applyBorder="1" applyAlignment="1">
      <alignment horizontal="right" vertical="top" wrapText="1"/>
    </xf>
    <xf numFmtId="0" fontId="34" fillId="0" borderId="4" xfId="8" quotePrefix="1" applyFont="1" applyBorder="1" applyAlignment="1">
      <alignment horizontal="center" vertical="top" wrapText="1"/>
    </xf>
    <xf numFmtId="3" fontId="35" fillId="0" borderId="4" xfId="8" applyNumberFormat="1" applyFont="1" applyBorder="1" applyAlignment="1">
      <alignment horizontal="right" vertical="top" wrapText="1"/>
    </xf>
    <xf numFmtId="3" fontId="35" fillId="0" borderId="4" xfId="8" applyNumberFormat="1" applyFont="1" applyBorder="1" applyAlignment="1">
      <alignment horizontal="right" vertical="top"/>
    </xf>
    <xf numFmtId="172" fontId="35" fillId="0" borderId="4" xfId="8" applyNumberFormat="1" applyFont="1" applyBorder="1" applyAlignment="1">
      <alignment horizontal="right" vertical="top" wrapText="1"/>
    </xf>
    <xf numFmtId="0" fontId="20" fillId="0" borderId="0" xfId="9" applyFont="1"/>
    <xf numFmtId="0" fontId="32" fillId="0" borderId="0" xfId="1" applyFont="1" applyAlignment="1">
      <alignment horizontal="right" vertical="top"/>
    </xf>
    <xf numFmtId="0" fontId="20" fillId="0" borderId="0" xfId="1" applyFont="1"/>
    <xf numFmtId="0" fontId="19" fillId="0" borderId="4" xfId="9" applyFont="1" applyFill="1" applyBorder="1" applyAlignment="1">
      <alignment horizontal="center" vertical="center"/>
    </xf>
    <xf numFmtId="0" fontId="19" fillId="0" borderId="13" xfId="9" applyFont="1" applyFill="1" applyBorder="1" applyAlignment="1">
      <alignment horizontal="center" vertical="center"/>
    </xf>
    <xf numFmtId="0" fontId="20" fillId="0" borderId="4" xfId="9" applyFont="1" applyFill="1" applyBorder="1" applyAlignment="1">
      <alignment wrapText="1"/>
    </xf>
    <xf numFmtId="2" fontId="46" fillId="0" borderId="4" xfId="9" applyNumberFormat="1" applyFont="1" applyFill="1" applyBorder="1" applyAlignment="1">
      <alignment horizontal="center" vertical="center"/>
    </xf>
    <xf numFmtId="0" fontId="20" fillId="0" borderId="4" xfId="9" applyFont="1" applyFill="1" applyBorder="1" applyAlignment="1">
      <alignment horizontal="left" vertical="center" wrapText="1"/>
    </xf>
    <xf numFmtId="3" fontId="20" fillId="0" borderId="4" xfId="9" applyNumberFormat="1" applyFont="1" applyFill="1" applyBorder="1" applyAlignment="1">
      <alignment horizontal="center" vertical="center" wrapText="1"/>
    </xf>
    <xf numFmtId="4" fontId="46" fillId="0" borderId="4" xfId="9" applyNumberFormat="1" applyFont="1" applyFill="1" applyBorder="1" applyAlignment="1">
      <alignment horizontal="center" vertical="center" wrapText="1"/>
    </xf>
    <xf numFmtId="0" fontId="20" fillId="6" borderId="4" xfId="9" applyFont="1" applyFill="1" applyBorder="1" applyAlignment="1">
      <alignment horizontal="left" vertical="center" wrapText="1"/>
    </xf>
    <xf numFmtId="4" fontId="20" fillId="6" borderId="4" xfId="9" applyNumberFormat="1" applyFont="1" applyFill="1" applyBorder="1" applyAlignment="1">
      <alignment horizontal="center" vertical="center" wrapText="1"/>
    </xf>
    <xf numFmtId="3" fontId="47" fillId="0" borderId="4" xfId="9" applyNumberFormat="1" applyFont="1" applyFill="1" applyBorder="1" applyAlignment="1">
      <alignment horizontal="center" vertical="center" wrapText="1"/>
    </xf>
    <xf numFmtId="4" fontId="20" fillId="0" borderId="0" xfId="9" applyNumberFormat="1" applyFont="1"/>
    <xf numFmtId="0" fontId="19" fillId="2" borderId="4" xfId="9" applyFont="1" applyFill="1" applyBorder="1" applyAlignment="1">
      <alignment horizontal="left" vertical="center" wrapText="1"/>
    </xf>
    <xf numFmtId="4" fontId="19" fillId="2" borderId="4" xfId="9" applyNumberFormat="1" applyFont="1" applyFill="1" applyBorder="1" applyAlignment="1">
      <alignment horizontal="center" vertical="center" wrapText="1"/>
    </xf>
    <xf numFmtId="4" fontId="19" fillId="7" borderId="4" xfId="9" applyNumberFormat="1" applyFont="1" applyFill="1" applyBorder="1" applyAlignment="1">
      <alignment horizontal="center" vertical="center" wrapText="1"/>
    </xf>
    <xf numFmtId="0" fontId="19" fillId="2" borderId="0" xfId="9" applyFont="1" applyFill="1"/>
    <xf numFmtId="0" fontId="48" fillId="0" borderId="0" xfId="1" applyNumberFormat="1" applyFont="1" applyFill="1" applyBorder="1" applyAlignment="1" applyProtection="1"/>
    <xf numFmtId="0" fontId="48" fillId="0" borderId="0" xfId="1" applyNumberFormat="1" applyFont="1" applyFill="1" applyBorder="1" applyAlignment="1" applyProtection="1">
      <alignment horizontal="right"/>
    </xf>
    <xf numFmtId="0" fontId="34" fillId="0" borderId="0" xfId="1" applyFont="1" applyAlignment="1">
      <alignment horizontal="center" vertical="top"/>
    </xf>
    <xf numFmtId="49" fontId="34" fillId="0" borderId="0" xfId="1" applyNumberFormat="1" applyFont="1" applyAlignment="1">
      <alignment horizontal="left" vertical="top"/>
    </xf>
    <xf numFmtId="0" fontId="34" fillId="0" borderId="0" xfId="1" applyFont="1" applyAlignment="1">
      <alignment horizontal="left" vertical="top" wrapText="1"/>
    </xf>
    <xf numFmtId="0" fontId="34" fillId="0" borderId="0" xfId="1" applyFont="1" applyAlignment="1">
      <alignment horizontal="center" vertical="top" wrapText="1"/>
    </xf>
    <xf numFmtId="0" fontId="35" fillId="0" borderId="0" xfId="1" applyFont="1" applyAlignment="1">
      <alignment horizontal="center" vertical="top" wrapText="1"/>
    </xf>
    <xf numFmtId="0" fontId="35" fillId="0" borderId="0" xfId="1" applyFont="1" applyAlignment="1">
      <alignment horizontal="right" vertical="top"/>
    </xf>
    <xf numFmtId="0" fontId="33" fillId="0" borderId="0" xfId="1" applyFont="1"/>
    <xf numFmtId="0" fontId="49" fillId="0" borderId="0" xfId="1" applyNumberFormat="1" applyFont="1" applyFill="1" applyBorder="1" applyAlignment="1" applyProtection="1">
      <alignment vertical="top"/>
    </xf>
    <xf numFmtId="0" fontId="48" fillId="0" borderId="0" xfId="1" applyNumberFormat="1" applyFont="1" applyFill="1" applyBorder="1" applyAlignment="1" applyProtection="1">
      <alignment wrapText="1"/>
    </xf>
    <xf numFmtId="0" fontId="48" fillId="0" borderId="2" xfId="1" applyNumberFormat="1" applyFont="1" applyFill="1" applyBorder="1" applyAlignment="1" applyProtection="1"/>
    <xf numFmtId="0" fontId="48" fillId="0" borderId="2" xfId="1" applyNumberFormat="1" applyFont="1" applyFill="1" applyBorder="1" applyAlignment="1" applyProtection="1">
      <alignment horizontal="right"/>
    </xf>
    <xf numFmtId="0" fontId="48" fillId="0" borderId="0" xfId="1" applyNumberFormat="1" applyFont="1" applyFill="1" applyBorder="1" applyAlignment="1" applyProtection="1">
      <alignment vertical="top"/>
    </xf>
    <xf numFmtId="0" fontId="49" fillId="0" borderId="0" xfId="1" applyNumberFormat="1" applyFont="1" applyFill="1" applyBorder="1" applyAlignment="1" applyProtection="1">
      <alignment horizontal="center"/>
    </xf>
    <xf numFmtId="0" fontId="48" fillId="0" borderId="0" xfId="1" applyNumberFormat="1" applyFont="1" applyFill="1" applyBorder="1" applyAlignment="1" applyProtection="1">
      <alignment horizontal="left" vertical="top"/>
    </xf>
    <xf numFmtId="0" fontId="48" fillId="0" borderId="0" xfId="1" applyNumberFormat="1" applyFont="1" applyFill="1" applyBorder="1" applyAlignment="1" applyProtection="1">
      <alignment horizontal="left"/>
    </xf>
    <xf numFmtId="0" fontId="48" fillId="0" borderId="2" xfId="1" applyNumberFormat="1" applyFont="1" applyFill="1" applyBorder="1" applyAlignment="1" applyProtection="1">
      <alignment vertical="top"/>
    </xf>
    <xf numFmtId="0" fontId="50" fillId="0" borderId="0" xfId="1" applyNumberFormat="1" applyFont="1" applyFill="1" applyBorder="1" applyAlignment="1" applyProtection="1">
      <alignment horizontal="center" vertical="top"/>
    </xf>
    <xf numFmtId="0" fontId="51" fillId="0" borderId="0" xfId="1" applyNumberFormat="1" applyFont="1" applyFill="1" applyBorder="1" applyAlignment="1" applyProtection="1">
      <alignment horizontal="center"/>
    </xf>
    <xf numFmtId="0" fontId="48" fillId="0" borderId="2" xfId="1" applyNumberFormat="1" applyFont="1" applyFill="1" applyBorder="1" applyAlignment="1" applyProtection="1">
      <alignment horizontal="center"/>
    </xf>
    <xf numFmtId="0" fontId="50" fillId="0" borderId="0" xfId="1" applyNumberFormat="1" applyFont="1" applyFill="1" applyBorder="1" applyAlignment="1" applyProtection="1"/>
    <xf numFmtId="3" fontId="48" fillId="0" borderId="0" xfId="1" applyNumberFormat="1" applyFont="1" applyFill="1" applyBorder="1" applyAlignment="1" applyProtection="1">
      <alignment horizontal="right" vertical="top"/>
    </xf>
    <xf numFmtId="0" fontId="50" fillId="0" borderId="0" xfId="1" applyNumberFormat="1" applyFont="1" applyFill="1" applyBorder="1" applyAlignment="1" applyProtection="1">
      <alignment horizontal="center"/>
    </xf>
    <xf numFmtId="0" fontId="49" fillId="0" borderId="0" xfId="1" applyNumberFormat="1" applyFont="1" applyFill="1" applyBorder="1" applyAlignment="1" applyProtection="1">
      <alignment horizontal="left"/>
    </xf>
    <xf numFmtId="0" fontId="48" fillId="0" borderId="0" xfId="1" applyNumberFormat="1" applyFont="1" applyFill="1" applyBorder="1" applyAlignment="1" applyProtection="1">
      <alignment horizontal="center"/>
    </xf>
    <xf numFmtId="2" fontId="48" fillId="0" borderId="2" xfId="1" applyNumberFormat="1" applyFont="1" applyFill="1" applyBorder="1" applyAlignment="1" applyProtection="1"/>
    <xf numFmtId="49" fontId="48" fillId="0" borderId="2" xfId="1" applyNumberFormat="1" applyFont="1" applyFill="1" applyBorder="1" applyAlignment="1" applyProtection="1">
      <alignment horizontal="right"/>
    </xf>
    <xf numFmtId="0" fontId="48" fillId="0" borderId="0" xfId="1" applyNumberFormat="1" applyFont="1" applyFill="1" applyBorder="1" applyAlignment="1" applyProtection="1">
      <alignment vertical="center" wrapText="1"/>
    </xf>
    <xf numFmtId="2" fontId="48" fillId="0" borderId="0" xfId="1" applyNumberFormat="1" applyFont="1" applyFill="1" applyBorder="1" applyAlignment="1" applyProtection="1"/>
    <xf numFmtId="49" fontId="48" fillId="0" borderId="0" xfId="1" applyNumberFormat="1" applyFont="1" applyFill="1" applyBorder="1" applyAlignment="1" applyProtection="1">
      <alignment horizontal="right"/>
    </xf>
    <xf numFmtId="49" fontId="48" fillId="0" borderId="3" xfId="1" applyNumberFormat="1" applyFont="1" applyFill="1" applyBorder="1" applyAlignment="1" applyProtection="1">
      <alignment horizontal="right"/>
    </xf>
    <xf numFmtId="2" fontId="48" fillId="0" borderId="3" xfId="1" applyNumberFormat="1" applyFont="1" applyFill="1" applyBorder="1" applyAlignment="1" applyProtection="1">
      <alignment horizontal="right"/>
    </xf>
    <xf numFmtId="0" fontId="48" fillId="0" borderId="0" xfId="1" applyNumberFormat="1" applyFont="1" applyFill="1" applyBorder="1" applyAlignment="1" applyProtection="1">
      <alignment vertical="center"/>
    </xf>
    <xf numFmtId="0" fontId="48" fillId="0" borderId="4" xfId="1" applyNumberFormat="1" applyFont="1" applyFill="1" applyBorder="1" applyAlignment="1" applyProtection="1">
      <alignment horizontal="center" vertical="center" wrapText="1"/>
    </xf>
    <xf numFmtId="0" fontId="48" fillId="0" borderId="4" xfId="1" applyNumberFormat="1" applyFont="1" applyFill="1" applyBorder="1" applyAlignment="1" applyProtection="1">
      <alignment horizontal="center" vertical="center"/>
    </xf>
    <xf numFmtId="0" fontId="54" fillId="0" borderId="0" xfId="1" applyNumberFormat="1" applyFont="1" applyFill="1" applyBorder="1" applyAlignment="1" applyProtection="1">
      <alignment wrapText="1"/>
    </xf>
    <xf numFmtId="0" fontId="49" fillId="0" borderId="5" xfId="1" applyNumberFormat="1" applyFont="1" applyFill="1" applyBorder="1" applyAlignment="1" applyProtection="1">
      <alignment horizontal="center" vertical="top" wrapText="1"/>
    </xf>
    <xf numFmtId="0" fontId="49" fillId="0" borderId="1" xfId="1" applyNumberFormat="1" applyFont="1" applyFill="1" applyBorder="1" applyAlignment="1" applyProtection="1">
      <alignment horizontal="left" vertical="top" wrapText="1"/>
    </xf>
    <xf numFmtId="0" fontId="49" fillId="0" borderId="1" xfId="1" applyNumberFormat="1" applyFont="1" applyFill="1" applyBorder="1" applyAlignment="1" applyProtection="1">
      <alignment horizontal="center" vertical="top" wrapText="1"/>
    </xf>
    <xf numFmtId="4" fontId="49" fillId="0" borderId="1" xfId="1" applyNumberFormat="1" applyFont="1" applyFill="1" applyBorder="1" applyAlignment="1" applyProtection="1">
      <alignment horizontal="right" vertical="top" wrapText="1"/>
    </xf>
    <xf numFmtId="3" fontId="49" fillId="0" borderId="6" xfId="1" applyNumberFormat="1" applyFont="1" applyFill="1" applyBorder="1" applyAlignment="1" applyProtection="1">
      <alignment horizontal="right" vertical="top" wrapText="1"/>
    </xf>
    <xf numFmtId="0" fontId="49" fillId="0" borderId="0" xfId="1" applyNumberFormat="1" applyFont="1" applyFill="1" applyBorder="1" applyAlignment="1" applyProtection="1">
      <alignment wrapText="1"/>
    </xf>
    <xf numFmtId="0" fontId="48" fillId="0" borderId="7" xfId="1" applyNumberFormat="1" applyFont="1" applyFill="1" applyBorder="1" applyAlignment="1" applyProtection="1">
      <alignment horizontal="center" vertical="center" wrapText="1"/>
    </xf>
    <xf numFmtId="0" fontId="48" fillId="0" borderId="0" xfId="1" applyNumberFormat="1" applyFont="1" applyFill="1" applyBorder="1" applyAlignment="1" applyProtection="1">
      <alignment horizontal="right" vertical="top" wrapText="1"/>
    </xf>
    <xf numFmtId="0" fontId="48" fillId="0" borderId="0" xfId="1" applyNumberFormat="1" applyFont="1" applyFill="1" applyBorder="1" applyAlignment="1" applyProtection="1">
      <alignment horizontal="center" vertical="top" wrapText="1"/>
    </xf>
    <xf numFmtId="4" fontId="48" fillId="0" borderId="0" xfId="1" applyNumberFormat="1" applyFont="1" applyFill="1" applyBorder="1" applyAlignment="1" applyProtection="1">
      <alignment horizontal="right" vertical="top" wrapText="1"/>
    </xf>
    <xf numFmtId="3" fontId="48" fillId="0" borderId="10" xfId="1" applyNumberFormat="1" applyFont="1" applyFill="1" applyBorder="1" applyAlignment="1" applyProtection="1">
      <alignment horizontal="right" vertical="top" wrapText="1"/>
    </xf>
    <xf numFmtId="0" fontId="48" fillId="0" borderId="1" xfId="1" applyNumberFormat="1" applyFont="1" applyFill="1" applyBorder="1" applyAlignment="1" applyProtection="1">
      <alignment horizontal="center" vertical="top" wrapText="1"/>
    </xf>
    <xf numFmtId="4" fontId="48" fillId="0" borderId="1" xfId="1" applyNumberFormat="1" applyFont="1" applyFill="1" applyBorder="1" applyAlignment="1" applyProtection="1">
      <alignment horizontal="right" vertical="top" wrapText="1"/>
    </xf>
    <xf numFmtId="3" fontId="48" fillId="0" borderId="6" xfId="1" applyNumberFormat="1" applyFont="1" applyFill="1" applyBorder="1" applyAlignment="1" applyProtection="1">
      <alignment horizontal="right" vertical="top" wrapText="1"/>
    </xf>
    <xf numFmtId="0" fontId="49" fillId="0" borderId="7" xfId="1" applyNumberFormat="1" applyFont="1" applyFill="1" applyBorder="1" applyAlignment="1" applyProtection="1">
      <alignment horizontal="center" vertical="top" wrapText="1"/>
    </xf>
    <xf numFmtId="0" fontId="49" fillId="0" borderId="0" xfId="1" applyNumberFormat="1" applyFont="1" applyFill="1" applyBorder="1" applyAlignment="1" applyProtection="1">
      <alignment horizontal="left" vertical="top" wrapText="1"/>
    </xf>
    <xf numFmtId="0" fontId="49" fillId="0" borderId="0" xfId="1" applyNumberFormat="1" applyFont="1" applyFill="1" applyBorder="1" applyAlignment="1" applyProtection="1">
      <alignment horizontal="center" vertical="top" wrapText="1"/>
    </xf>
    <xf numFmtId="0" fontId="49" fillId="0" borderId="0" xfId="1" applyNumberFormat="1" applyFont="1" applyFill="1" applyBorder="1" applyAlignment="1" applyProtection="1">
      <alignment horizontal="right" vertical="top" wrapText="1"/>
    </xf>
    <xf numFmtId="4" fontId="48" fillId="0" borderId="0" xfId="1" applyNumberFormat="1" applyFont="1" applyFill="1" applyBorder="1" applyAlignment="1" applyProtection="1">
      <alignment vertical="top"/>
    </xf>
    <xf numFmtId="2" fontId="48" fillId="0" borderId="0" xfId="1" applyNumberFormat="1" applyFont="1" applyFill="1" applyBorder="1" applyAlignment="1" applyProtection="1">
      <alignment vertical="top"/>
    </xf>
    <xf numFmtId="3" fontId="48" fillId="0" borderId="0" xfId="1" applyNumberFormat="1" applyFont="1" applyFill="1" applyBorder="1" applyAlignment="1" applyProtection="1">
      <alignment vertical="top"/>
    </xf>
    <xf numFmtId="0" fontId="48" fillId="0" borderId="5" xfId="1" applyNumberFormat="1" applyFont="1" applyFill="1" applyBorder="1" applyAlignment="1" applyProtection="1"/>
    <xf numFmtId="0" fontId="49" fillId="0" borderId="1" xfId="1" applyNumberFormat="1" applyFont="1" applyFill="1" applyBorder="1" applyAlignment="1" applyProtection="1">
      <alignment horizontal="right" vertical="top" wrapText="1"/>
    </xf>
    <xf numFmtId="4" fontId="49" fillId="0" borderId="1" xfId="1" applyNumberFormat="1" applyFont="1" applyFill="1" applyBorder="1" applyAlignment="1" applyProtection="1">
      <alignment horizontal="right" vertical="top"/>
    </xf>
    <xf numFmtId="0" fontId="49" fillId="0" borderId="1" xfId="1" applyNumberFormat="1" applyFont="1" applyFill="1" applyBorder="1" applyAlignment="1" applyProtection="1">
      <alignment horizontal="center" vertical="top"/>
    </xf>
    <xf numFmtId="3" fontId="49" fillId="0" borderId="6" xfId="1" applyNumberFormat="1" applyFont="1" applyFill="1" applyBorder="1" applyAlignment="1" applyProtection="1">
      <alignment horizontal="right" vertical="top"/>
    </xf>
    <xf numFmtId="0" fontId="48" fillId="0" borderId="7" xfId="1" applyNumberFormat="1" applyFont="1" applyFill="1" applyBorder="1" applyAlignment="1" applyProtection="1"/>
    <xf numFmtId="4" fontId="48" fillId="0" borderId="0" xfId="1" applyNumberFormat="1" applyFont="1" applyFill="1" applyBorder="1" applyAlignment="1" applyProtection="1">
      <alignment horizontal="right" vertical="top"/>
    </xf>
    <xf numFmtId="0" fontId="48" fillId="0" borderId="0" xfId="1" applyNumberFormat="1" applyFont="1" applyFill="1" applyBorder="1" applyAlignment="1" applyProtection="1">
      <alignment horizontal="center" vertical="top"/>
    </xf>
    <xf numFmtId="3" fontId="48" fillId="0" borderId="10" xfId="1" applyNumberFormat="1" applyFont="1" applyFill="1" applyBorder="1" applyAlignment="1" applyProtection="1">
      <alignment horizontal="right" vertical="top"/>
    </xf>
    <xf numFmtId="4" fontId="49" fillId="0" borderId="0" xfId="1" applyNumberFormat="1" applyFont="1" applyFill="1" applyBorder="1" applyAlignment="1" applyProtection="1">
      <alignment horizontal="right" vertical="top"/>
    </xf>
    <xf numFmtId="0" fontId="49" fillId="0" borderId="0" xfId="1" applyNumberFormat="1" applyFont="1" applyFill="1" applyBorder="1" applyAlignment="1" applyProtection="1">
      <alignment horizontal="center" vertical="top"/>
    </xf>
    <xf numFmtId="4" fontId="49" fillId="0" borderId="10" xfId="1" applyNumberFormat="1" applyFont="1" applyFill="1" applyBorder="1" applyAlignment="1" applyProtection="1">
      <alignment horizontal="right" vertical="top"/>
    </xf>
    <xf numFmtId="2" fontId="49" fillId="0" borderId="0" xfId="1" applyNumberFormat="1" applyFont="1" applyFill="1" applyBorder="1" applyAlignment="1" applyProtection="1">
      <alignment horizontal="center" vertical="top"/>
    </xf>
    <xf numFmtId="3" fontId="49" fillId="0" borderId="0" xfId="1" applyNumberFormat="1" applyFont="1" applyFill="1" applyBorder="1" applyAlignment="1" applyProtection="1">
      <alignment horizontal="right" vertical="top"/>
    </xf>
    <xf numFmtId="0" fontId="48" fillId="0" borderId="1" xfId="1" applyNumberFormat="1" applyFont="1" applyFill="1" applyBorder="1" applyAlignment="1" applyProtection="1"/>
    <xf numFmtId="0" fontId="48" fillId="0" borderId="0" xfId="1" applyNumberFormat="1" applyFont="1" applyFill="1" applyBorder="1" applyAlignment="1" applyProtection="1">
      <alignment horizontal="right" vertical="top"/>
    </xf>
    <xf numFmtId="0" fontId="49" fillId="0" borderId="0" xfId="1" applyNumberFormat="1" applyFont="1" applyFill="1" applyBorder="1" applyAlignment="1" applyProtection="1">
      <alignment vertical="top" wrapText="1"/>
    </xf>
    <xf numFmtId="3" fontId="49" fillId="0" borderId="10" xfId="1" applyNumberFormat="1" applyFont="1" applyFill="1" applyBorder="1" applyAlignment="1" applyProtection="1">
      <alignment horizontal="right" vertical="top"/>
    </xf>
    <xf numFmtId="0" fontId="30" fillId="0" borderId="0" xfId="9" applyFont="1"/>
    <xf numFmtId="0" fontId="20" fillId="0" borderId="4" xfId="9" applyFont="1" applyBorder="1"/>
    <xf numFmtId="0" fontId="19" fillId="0" borderId="13" xfId="9" applyFont="1" applyBorder="1" applyAlignment="1">
      <alignment horizontal="center" vertical="center" wrapText="1"/>
    </xf>
    <xf numFmtId="0" fontId="20" fillId="0" borderId="4" xfId="9" applyFont="1" applyBorder="1" applyAlignment="1">
      <alignment horizontal="center" vertical="center"/>
    </xf>
    <xf numFmtId="3" fontId="20" fillId="0" borderId="4" xfId="9" applyNumberFormat="1" applyFont="1" applyBorder="1" applyAlignment="1">
      <alignment horizontal="center" vertical="center"/>
    </xf>
    <xf numFmtId="4" fontId="20" fillId="0" borderId="4" xfId="9" applyNumberFormat="1" applyFont="1" applyBorder="1" applyAlignment="1">
      <alignment horizontal="center" vertical="center"/>
    </xf>
    <xf numFmtId="0" fontId="20" fillId="0" borderId="0" xfId="9" applyFont="1" applyBorder="1" applyAlignment="1">
      <alignment horizontal="center" vertical="center"/>
    </xf>
    <xf numFmtId="3" fontId="20" fillId="0" borderId="0" xfId="9" applyNumberFormat="1" applyFont="1" applyBorder="1" applyAlignment="1">
      <alignment horizontal="center" vertical="center"/>
    </xf>
    <xf numFmtId="4" fontId="20" fillId="0" borderId="0" xfId="9" applyNumberFormat="1" applyFont="1" applyBorder="1" applyAlignment="1">
      <alignment horizontal="center" vertical="center"/>
    </xf>
    <xf numFmtId="0" fontId="19" fillId="0" borderId="0" xfId="9" applyFont="1" applyBorder="1" applyAlignment="1">
      <alignment horizontal="center" vertical="center"/>
    </xf>
    <xf numFmtId="3" fontId="19" fillId="0" borderId="0" xfId="9" applyNumberFormat="1" applyFont="1" applyBorder="1" applyAlignment="1">
      <alignment horizontal="center" vertical="center"/>
    </xf>
    <xf numFmtId="4" fontId="19" fillId="0" borderId="0" xfId="9" applyNumberFormat="1" applyFont="1" applyBorder="1" applyAlignment="1">
      <alignment horizontal="center" vertical="center"/>
    </xf>
    <xf numFmtId="0" fontId="18" fillId="0" borderId="0" xfId="9" applyFont="1"/>
    <xf numFmtId="0" fontId="18" fillId="0" borderId="0" xfId="1" applyFont="1" applyAlignment="1">
      <alignment horizontal="center" vertical="center"/>
    </xf>
    <xf numFmtId="0" fontId="18" fillId="0" borderId="0" xfId="1" applyFont="1"/>
    <xf numFmtId="0" fontId="18" fillId="0" borderId="0" xfId="1" applyFont="1" applyAlignment="1">
      <alignment vertical="center"/>
    </xf>
    <xf numFmtId="4" fontId="18" fillId="0" borderId="0" xfId="1" applyNumberFormat="1" applyFont="1" applyAlignment="1">
      <alignment horizontal="center" vertical="center"/>
    </xf>
    <xf numFmtId="0" fontId="18" fillId="0" borderId="4" xfId="1" applyFont="1" applyBorder="1" applyAlignment="1">
      <alignment horizontal="center" vertical="center"/>
    </xf>
    <xf numFmtId="0" fontId="18" fillId="0" borderId="4" xfId="1" applyFont="1" applyBorder="1" applyAlignment="1">
      <alignment vertical="center"/>
    </xf>
    <xf numFmtId="170" fontId="18" fillId="0" borderId="4" xfId="1" applyNumberFormat="1" applyFont="1" applyBorder="1" applyAlignment="1">
      <alignment horizontal="center" vertical="center"/>
    </xf>
    <xf numFmtId="4" fontId="18" fillId="0" borderId="4" xfId="1" applyNumberFormat="1" applyFont="1" applyBorder="1" applyAlignment="1">
      <alignment horizontal="center" vertical="center"/>
    </xf>
    <xf numFmtId="4" fontId="18" fillId="0" borderId="0" xfId="1" applyNumberFormat="1" applyFont="1"/>
    <xf numFmtId="0" fontId="22" fillId="0" borderId="0" xfId="1" applyFont="1"/>
    <xf numFmtId="169" fontId="18" fillId="0" borderId="4" xfId="1" applyNumberFormat="1" applyFont="1" applyBorder="1" applyAlignment="1">
      <alignment horizontal="center" vertical="center"/>
    </xf>
    <xf numFmtId="9" fontId="18" fillId="0" borderId="4" xfId="1" applyNumberFormat="1" applyFont="1" applyBorder="1" applyAlignment="1">
      <alignment horizontal="center" vertical="center"/>
    </xf>
    <xf numFmtId="173" fontId="18" fillId="0" borderId="4" xfId="1" applyNumberFormat="1" applyFont="1" applyBorder="1" applyAlignment="1">
      <alignment horizontal="center" vertical="center"/>
    </xf>
    <xf numFmtId="0" fontId="57" fillId="0" borderId="4" xfId="1" applyFont="1" applyBorder="1" applyAlignment="1">
      <alignment vertical="center"/>
    </xf>
    <xf numFmtId="0" fontId="57" fillId="0" borderId="4" xfId="1" applyFont="1" applyBorder="1" applyAlignment="1">
      <alignment horizontal="center" vertical="center"/>
    </xf>
    <xf numFmtId="2" fontId="57" fillId="0" borderId="4" xfId="1" applyNumberFormat="1" applyFont="1" applyBorder="1" applyAlignment="1">
      <alignment horizontal="center" vertical="center"/>
    </xf>
    <xf numFmtId="4" fontId="57" fillId="0" borderId="4" xfId="1" applyNumberFormat="1" applyFont="1" applyBorder="1" applyAlignment="1">
      <alignment horizontal="center" vertical="center"/>
    </xf>
    <xf numFmtId="0" fontId="18" fillId="8" borderId="0" xfId="1" applyFont="1" applyFill="1" applyAlignment="1">
      <alignment horizontal="center" vertical="center"/>
    </xf>
    <xf numFmtId="0" fontId="18" fillId="8" borderId="0" xfId="1" applyFont="1" applyFill="1" applyAlignment="1">
      <alignment vertical="center"/>
    </xf>
    <xf numFmtId="4" fontId="18" fillId="8" borderId="0" xfId="1" applyNumberFormat="1" applyFont="1" applyFill="1" applyAlignment="1">
      <alignment horizontal="center" vertical="center"/>
    </xf>
    <xf numFmtId="0" fontId="58" fillId="0" borderId="4" xfId="1" applyFont="1" applyBorder="1" applyAlignment="1">
      <alignment vertical="center"/>
    </xf>
    <xf numFmtId="0" fontId="58" fillId="0" borderId="4" xfId="1" applyFont="1" applyBorder="1" applyAlignment="1">
      <alignment horizontal="center" vertical="center"/>
    </xf>
    <xf numFmtId="169" fontId="58" fillId="0" borderId="4" xfId="1" applyNumberFormat="1" applyFont="1" applyBorder="1" applyAlignment="1">
      <alignment horizontal="center" vertical="center"/>
    </xf>
    <xf numFmtId="0" fontId="18" fillId="0" borderId="0" xfId="9" applyFont="1" applyAlignment="1">
      <alignment horizontal="center" vertical="center"/>
    </xf>
    <xf numFmtId="0" fontId="18" fillId="0" borderId="0" xfId="9" applyFont="1" applyAlignment="1">
      <alignment vertical="center"/>
    </xf>
    <xf numFmtId="4" fontId="18" fillId="0" borderId="0" xfId="9" applyNumberFormat="1" applyFont="1" applyAlignment="1">
      <alignment horizontal="center" vertical="center"/>
    </xf>
    <xf numFmtId="0" fontId="18" fillId="0" borderId="0" xfId="11" applyFont="1"/>
    <xf numFmtId="0" fontId="56" fillId="0" borderId="0" xfId="9" applyFont="1" applyAlignment="1"/>
    <xf numFmtId="0" fontId="18" fillId="0" borderId="0" xfId="11" applyFont="1" applyAlignment="1">
      <alignment horizontal="center" vertical="center"/>
    </xf>
    <xf numFmtId="0" fontId="22" fillId="0" borderId="16" xfId="11" applyFont="1" applyBorder="1" applyAlignment="1">
      <alignment horizontal="center" vertical="center" wrapText="1"/>
    </xf>
    <xf numFmtId="0" fontId="22" fillId="0" borderId="17" xfId="11" applyFont="1" applyBorder="1" applyAlignment="1">
      <alignment horizontal="center" vertical="center" wrapText="1"/>
    </xf>
    <xf numFmtId="0" fontId="22" fillId="0" borderId="19" xfId="11" applyFont="1" applyBorder="1" applyAlignment="1">
      <alignment horizontal="center" vertical="center" wrapText="1"/>
    </xf>
    <xf numFmtId="1" fontId="18" fillId="0" borderId="21" xfId="11" applyNumberFormat="1" applyFont="1" applyBorder="1" applyAlignment="1">
      <alignment horizontal="center" vertical="center" wrapText="1"/>
    </xf>
    <xf numFmtId="0" fontId="18" fillId="0" borderId="4" xfId="11" applyFont="1" applyBorder="1" applyAlignment="1">
      <alignment wrapText="1"/>
    </xf>
    <xf numFmtId="1" fontId="18" fillId="0" borderId="11" xfId="11" applyNumberFormat="1" applyFont="1" applyBorder="1" applyAlignment="1">
      <alignment horizontal="center" vertical="center" wrapText="1"/>
    </xf>
    <xf numFmtId="4" fontId="18" fillId="0" borderId="27" xfId="11" applyNumberFormat="1" applyFont="1" applyBorder="1" applyAlignment="1">
      <alignment horizontal="center" vertical="center" wrapText="1"/>
    </xf>
    <xf numFmtId="0" fontId="18" fillId="0" borderId="0" xfId="11" applyFont="1" applyAlignment="1">
      <alignment horizontal="left" vertical="center" wrapText="1"/>
    </xf>
    <xf numFmtId="0" fontId="22" fillId="0" borderId="31" xfId="11" applyFont="1" applyBorder="1" applyAlignment="1">
      <alignment horizontal="center" vertical="center"/>
    </xf>
    <xf numFmtId="0" fontId="22" fillId="0" borderId="32" xfId="11" applyFont="1" applyBorder="1" applyAlignment="1">
      <alignment horizontal="left" vertical="center"/>
    </xf>
    <xf numFmtId="0" fontId="22" fillId="0" borderId="32" xfId="11" applyFont="1" applyBorder="1"/>
    <xf numFmtId="43" fontId="22" fillId="0" borderId="33" xfId="12" applyNumberFormat="1" applyFont="1" applyBorder="1" applyAlignment="1">
      <alignment horizontal="center" vertical="center"/>
    </xf>
    <xf numFmtId="43" fontId="22" fillId="0" borderId="19" xfId="12" applyNumberFormat="1" applyFont="1" applyBorder="1" applyAlignment="1">
      <alignment horizontal="center" vertical="center"/>
    </xf>
    <xf numFmtId="0" fontId="18" fillId="0" borderId="0" xfId="11" applyFont="1" applyAlignment="1">
      <alignment horizontal="left" vertical="center"/>
    </xf>
    <xf numFmtId="0" fontId="18" fillId="0" borderId="0" xfId="11" applyFont="1" applyAlignment="1">
      <alignment horizontal="right"/>
    </xf>
    <xf numFmtId="43" fontId="18" fillId="0" borderId="0" xfId="12" applyNumberFormat="1" applyFont="1"/>
    <xf numFmtId="43" fontId="18" fillId="0" borderId="0" xfId="11" applyNumberFormat="1" applyFont="1"/>
    <xf numFmtId="4" fontId="18" fillId="0" borderId="0" xfId="11" applyNumberFormat="1" applyFont="1"/>
    <xf numFmtId="4" fontId="19" fillId="0" borderId="11" xfId="5" applyNumberFormat="1" applyFont="1" applyFill="1" applyBorder="1" applyAlignment="1">
      <alignment horizontal="center" vertical="center" wrapText="1"/>
    </xf>
    <xf numFmtId="4" fontId="19" fillId="0" borderId="3" xfId="5" applyNumberFormat="1" applyFont="1" applyFill="1" applyBorder="1" applyAlignment="1">
      <alignment horizontal="center" vertical="center" wrapText="1"/>
    </xf>
    <xf numFmtId="4" fontId="19" fillId="0" borderId="12" xfId="5" applyNumberFormat="1" applyFont="1" applyFill="1" applyBorder="1" applyAlignment="1">
      <alignment horizontal="center" vertical="center" wrapText="1"/>
    </xf>
    <xf numFmtId="0" fontId="19" fillId="0" borderId="2" xfId="5" applyFont="1" applyBorder="1" applyAlignment="1">
      <alignment horizontal="left" wrapText="1"/>
    </xf>
    <xf numFmtId="0" fontId="19" fillId="5" borderId="11" xfId="5" applyFont="1" applyFill="1" applyBorder="1" applyAlignment="1">
      <alignment horizontal="center" vertical="center" wrapText="1"/>
    </xf>
    <xf numFmtId="0" fontId="19" fillId="5" borderId="3" xfId="5" applyFont="1" applyFill="1" applyBorder="1" applyAlignment="1">
      <alignment horizontal="center" vertical="center" wrapText="1"/>
    </xf>
    <xf numFmtId="0" fontId="19" fillId="5" borderId="12" xfId="5" applyFont="1" applyFill="1" applyBorder="1" applyAlignment="1">
      <alignment horizontal="center" vertical="center" wrapText="1"/>
    </xf>
    <xf numFmtId="0" fontId="19" fillId="0" borderId="5" xfId="5" applyFont="1" applyBorder="1" applyAlignment="1">
      <alignment horizontal="center" vertical="center" wrapText="1"/>
    </xf>
    <xf numFmtId="0" fontId="19" fillId="0" borderId="6" xfId="5" applyFont="1" applyBorder="1" applyAlignment="1">
      <alignment horizontal="center" vertical="center" wrapText="1"/>
    </xf>
    <xf numFmtId="0" fontId="19" fillId="0" borderId="8" xfId="5" applyFont="1" applyBorder="1" applyAlignment="1">
      <alignment horizontal="center" vertical="center" wrapText="1"/>
    </xf>
    <xf numFmtId="0" fontId="19" fillId="0" borderId="9" xfId="5" applyFont="1" applyBorder="1" applyAlignment="1">
      <alignment horizontal="center" vertical="center" wrapText="1"/>
    </xf>
    <xf numFmtId="0" fontId="22" fillId="0" borderId="13" xfId="5" applyFont="1" applyBorder="1" applyAlignment="1">
      <alignment horizontal="center" vertical="center" wrapText="1"/>
    </xf>
    <xf numFmtId="0" fontId="22" fillId="0" borderId="14" xfId="5" applyFont="1" applyBorder="1" applyAlignment="1">
      <alignment horizontal="center" vertical="center" wrapText="1"/>
    </xf>
    <xf numFmtId="0" fontId="9" fillId="0" borderId="0" xfId="4" applyNumberFormat="1" applyFont="1" applyFill="1" applyBorder="1" applyAlignment="1" applyProtection="1">
      <alignment horizontal="left" vertical="top" wrapText="1"/>
    </xf>
    <xf numFmtId="0" fontId="13" fillId="0" borderId="1" xfId="4" applyNumberFormat="1" applyFont="1" applyFill="1" applyBorder="1" applyAlignment="1" applyProtection="1">
      <alignment horizontal="center" vertical="top"/>
    </xf>
    <xf numFmtId="49" fontId="10" fillId="0" borderId="2" xfId="4" applyNumberFormat="1" applyFont="1" applyFill="1" applyBorder="1" applyAlignment="1" applyProtection="1">
      <alignment vertical="top" wrapText="1"/>
    </xf>
    <xf numFmtId="49" fontId="10" fillId="0" borderId="2" xfId="4" applyNumberFormat="1" applyFont="1" applyFill="1" applyBorder="1" applyAlignment="1" applyProtection="1">
      <alignment horizontal="right" vertical="top" wrapText="1"/>
    </xf>
    <xf numFmtId="0" fontId="9" fillId="0" borderId="0" xfId="4" applyNumberFormat="1" applyFont="1" applyFill="1" applyBorder="1" applyAlignment="1" applyProtection="1">
      <alignment horizontal="left" vertical="top"/>
    </xf>
    <xf numFmtId="49" fontId="9" fillId="0" borderId="0" xfId="1" applyNumberFormat="1" applyFont="1" applyFill="1" applyBorder="1" applyAlignment="1" applyProtection="1">
      <alignment vertical="top" wrapText="1"/>
    </xf>
    <xf numFmtId="49" fontId="15" fillId="0" borderId="0" xfId="1" applyNumberFormat="1" applyFont="1" applyFill="1" applyBorder="1" applyAlignment="1" applyProtection="1">
      <alignment vertical="top" wrapText="1"/>
    </xf>
    <xf numFmtId="49" fontId="9" fillId="0" borderId="0" xfId="4" applyNumberFormat="1" applyFont="1" applyFill="1" applyBorder="1" applyAlignment="1" applyProtection="1">
      <alignment vertical="top" wrapText="1"/>
    </xf>
    <xf numFmtId="0" fontId="15" fillId="0" borderId="1" xfId="4" applyNumberFormat="1" applyFont="1" applyFill="1" applyBorder="1" applyAlignment="1" applyProtection="1">
      <alignment horizontal="left" vertical="top" wrapText="1"/>
    </xf>
    <xf numFmtId="49" fontId="9" fillId="0" borderId="0" xfId="4" applyNumberFormat="1" applyFont="1" applyFill="1" applyBorder="1" applyAlignment="1" applyProtection="1">
      <alignment horizontal="left" vertical="top" wrapText="1"/>
    </xf>
    <xf numFmtId="49" fontId="9" fillId="0" borderId="10" xfId="4" applyNumberFormat="1" applyFont="1" applyFill="1" applyBorder="1" applyAlignment="1" applyProtection="1">
      <alignment horizontal="left" vertical="top" wrapText="1"/>
    </xf>
    <xf numFmtId="49" fontId="15" fillId="0" borderId="1" xfId="4" applyNumberFormat="1" applyFont="1" applyFill="1" applyBorder="1" applyAlignment="1" applyProtection="1">
      <alignment horizontal="left" vertical="top" wrapText="1"/>
    </xf>
    <xf numFmtId="49" fontId="15" fillId="0" borderId="0" xfId="4" applyNumberFormat="1" applyFont="1" applyFill="1" applyBorder="1" applyAlignment="1" applyProtection="1">
      <alignment vertical="top" wrapText="1"/>
    </xf>
    <xf numFmtId="49" fontId="15" fillId="0" borderId="1" xfId="1" applyNumberFormat="1" applyFont="1" applyFill="1" applyBorder="1" applyAlignment="1" applyProtection="1">
      <alignment horizontal="left" vertical="top" wrapText="1"/>
    </xf>
    <xf numFmtId="0" fontId="9" fillId="0" borderId="4" xfId="4" applyNumberFormat="1" applyFont="1" applyFill="1" applyBorder="1" applyAlignment="1" applyProtection="1">
      <alignment horizontal="center" vertical="center" wrapText="1"/>
    </xf>
    <xf numFmtId="0" fontId="9" fillId="0" borderId="5" xfId="4" applyNumberFormat="1" applyFont="1" applyFill="1" applyBorder="1" applyAlignment="1" applyProtection="1">
      <alignment horizontal="center" vertical="center" wrapText="1"/>
    </xf>
    <xf numFmtId="0" fontId="9" fillId="0" borderId="1" xfId="4" applyNumberFormat="1" applyFont="1" applyFill="1" applyBorder="1" applyAlignment="1" applyProtection="1">
      <alignment horizontal="center" vertical="center" wrapText="1"/>
    </xf>
    <xf numFmtId="0" fontId="9" fillId="0" borderId="6" xfId="4" applyNumberFormat="1" applyFont="1" applyFill="1" applyBorder="1" applyAlignment="1" applyProtection="1">
      <alignment horizontal="center" vertical="center" wrapText="1"/>
    </xf>
    <xf numFmtId="0" fontId="9" fillId="0" borderId="8" xfId="4" applyNumberFormat="1" applyFont="1" applyFill="1" applyBorder="1" applyAlignment="1" applyProtection="1">
      <alignment horizontal="center" vertical="center" wrapText="1"/>
    </xf>
    <xf numFmtId="0" fontId="9" fillId="0" borderId="2" xfId="4" applyNumberFormat="1" applyFont="1" applyFill="1" applyBorder="1" applyAlignment="1" applyProtection="1">
      <alignment horizontal="center" vertical="center" wrapText="1"/>
    </xf>
    <xf numFmtId="0" fontId="9" fillId="0" borderId="9" xfId="4" applyNumberFormat="1" applyFont="1" applyFill="1" applyBorder="1" applyAlignment="1" applyProtection="1">
      <alignment horizontal="center" vertical="center" wrapText="1"/>
    </xf>
    <xf numFmtId="0" fontId="9" fillId="0" borderId="11" xfId="4" applyNumberFormat="1" applyFont="1" applyFill="1" applyBorder="1" applyAlignment="1" applyProtection="1">
      <alignment horizontal="center" vertical="center"/>
    </xf>
    <xf numFmtId="0" fontId="9" fillId="0" borderId="3" xfId="4" applyNumberFormat="1" applyFont="1" applyFill="1" applyBorder="1" applyAlignment="1" applyProtection="1">
      <alignment horizontal="center" vertical="center"/>
    </xf>
    <xf numFmtId="0" fontId="9" fillId="0" borderId="12" xfId="4" applyNumberFormat="1" applyFont="1" applyFill="1" applyBorder="1" applyAlignment="1" applyProtection="1">
      <alignment horizontal="center" vertical="center"/>
    </xf>
    <xf numFmtId="49" fontId="15" fillId="0" borderId="11" xfId="4" applyNumberFormat="1" applyFont="1" applyFill="1" applyBorder="1" applyAlignment="1" applyProtection="1">
      <alignment horizontal="left" vertical="center" wrapText="1"/>
    </xf>
    <xf numFmtId="49" fontId="15" fillId="0" borderId="3" xfId="4" applyNumberFormat="1" applyFont="1" applyFill="1" applyBorder="1" applyAlignment="1" applyProtection="1">
      <alignment horizontal="left" vertical="center" wrapText="1"/>
    </xf>
    <xf numFmtId="49" fontId="15" fillId="0" borderId="12" xfId="4" applyNumberFormat="1" applyFont="1" applyFill="1" applyBorder="1" applyAlignment="1" applyProtection="1">
      <alignment horizontal="left" vertical="center" wrapText="1"/>
    </xf>
    <xf numFmtId="0" fontId="15" fillId="0" borderId="1" xfId="1" applyNumberFormat="1" applyFont="1" applyFill="1" applyBorder="1" applyAlignment="1" applyProtection="1">
      <alignment horizontal="left" vertical="top" wrapText="1"/>
    </xf>
    <xf numFmtId="0" fontId="9" fillId="0" borderId="0" xfId="1" applyNumberFormat="1" applyFont="1" applyFill="1" applyBorder="1" applyAlignment="1" applyProtection="1">
      <alignment horizontal="left" vertical="top" wrapText="1"/>
    </xf>
    <xf numFmtId="0" fontId="9" fillId="0" borderId="10" xfId="1" applyNumberFormat="1" applyFont="1" applyFill="1" applyBorder="1" applyAlignment="1" applyProtection="1">
      <alignment horizontal="left" vertical="top" wrapText="1"/>
    </xf>
    <xf numFmtId="49" fontId="13" fillId="0" borderId="1" xfId="4" applyNumberFormat="1" applyFont="1" applyFill="1" applyBorder="1" applyAlignment="1" applyProtection="1">
      <alignment horizontal="center"/>
    </xf>
    <xf numFmtId="0" fontId="10" fillId="0" borderId="2" xfId="4" applyNumberFormat="1" applyFont="1" applyFill="1" applyBorder="1" applyAlignment="1" applyProtection="1">
      <alignment wrapText="1"/>
    </xf>
    <xf numFmtId="49" fontId="9" fillId="0" borderId="4" xfId="4" applyNumberFormat="1" applyFont="1" applyFill="1" applyBorder="1" applyAlignment="1" applyProtection="1">
      <alignment horizontal="center" vertical="center" wrapText="1"/>
    </xf>
    <xf numFmtId="0" fontId="9" fillId="0" borderId="7" xfId="4" applyNumberFormat="1" applyFont="1" applyFill="1" applyBorder="1" applyAlignment="1" applyProtection="1">
      <alignment horizontal="center" vertical="center" wrapText="1"/>
    </xf>
    <xf numFmtId="0" fontId="9" fillId="0" borderId="0" xfId="4" applyNumberFormat="1" applyFont="1" applyFill="1" applyBorder="1" applyAlignment="1" applyProtection="1">
      <alignment horizontal="center" vertical="center" wrapText="1"/>
    </xf>
    <xf numFmtId="0" fontId="9" fillId="0" borderId="10" xfId="4" applyNumberFormat="1" applyFont="1" applyFill="1" applyBorder="1" applyAlignment="1" applyProtection="1">
      <alignment horizontal="center" vertical="center" wrapText="1"/>
    </xf>
    <xf numFmtId="49" fontId="10" fillId="0" borderId="2" xfId="4" applyNumberFormat="1" applyFont="1" applyFill="1" applyBorder="1" applyAlignment="1" applyProtection="1">
      <alignment horizontal="left" wrapText="1"/>
    </xf>
    <xf numFmtId="49" fontId="10" fillId="0" borderId="0" xfId="4" applyNumberFormat="1" applyFont="1" applyFill="1" applyBorder="1" applyAlignment="1" applyProtection="1">
      <alignment horizontal="left" vertical="top" wrapText="1"/>
    </xf>
    <xf numFmtId="0" fontId="10" fillId="0" borderId="3" xfId="4" applyNumberFormat="1" applyFont="1" applyFill="1" applyBorder="1" applyAlignment="1" applyProtection="1">
      <alignment horizontal="left" wrapText="1"/>
    </xf>
    <xf numFmtId="49" fontId="6" fillId="0" borderId="2" xfId="1" applyNumberFormat="1" applyFont="1" applyFill="1" applyBorder="1" applyAlignment="1" applyProtection="1">
      <alignment horizontal="center" wrapText="1"/>
    </xf>
    <xf numFmtId="49" fontId="4" fillId="0" borderId="1" xfId="1" applyNumberFormat="1" applyFont="1" applyFill="1" applyBorder="1" applyAlignment="1" applyProtection="1">
      <alignment horizontal="center" vertical="top"/>
    </xf>
    <xf numFmtId="0" fontId="6" fillId="0" borderId="2" xfId="1" applyNumberFormat="1" applyFont="1" applyFill="1" applyBorder="1" applyAlignment="1" applyProtection="1">
      <alignment horizontal="center" wrapText="1"/>
    </xf>
    <xf numFmtId="49" fontId="5" fillId="0" borderId="0" xfId="1" applyNumberFormat="1" applyFont="1" applyFill="1" applyBorder="1" applyAlignment="1" applyProtection="1">
      <alignment horizontal="center"/>
    </xf>
    <xf numFmtId="49" fontId="13" fillId="0" borderId="1" xfId="4" applyNumberFormat="1" applyFont="1" applyFill="1" applyBorder="1" applyAlignment="1" applyProtection="1">
      <alignment horizontal="center" vertical="top"/>
    </xf>
    <xf numFmtId="0" fontId="10" fillId="0" borderId="0" xfId="4" applyNumberFormat="1" applyFont="1" applyFill="1" applyBorder="1" applyAlignment="1" applyProtection="1">
      <alignment horizontal="left" vertical="top" wrapText="1"/>
    </xf>
    <xf numFmtId="0" fontId="10" fillId="0" borderId="2" xfId="4" applyNumberFormat="1" applyFont="1" applyFill="1" applyBorder="1" applyAlignment="1" applyProtection="1">
      <alignment horizontal="left" wrapText="1"/>
    </xf>
    <xf numFmtId="0" fontId="43" fillId="0" borderId="0" xfId="8" applyFont="1" applyAlignment="1">
      <alignment horizontal="center" vertical="top" wrapText="1"/>
    </xf>
    <xf numFmtId="0" fontId="18" fillId="0" borderId="0" xfId="1" applyFont="1" applyAlignment="1">
      <alignment vertical="top" wrapText="1"/>
    </xf>
    <xf numFmtId="0" fontId="34" fillId="0" borderId="4" xfId="8" applyFont="1" applyBorder="1" applyAlignment="1">
      <alignment horizontal="left" vertical="top" wrapText="1"/>
    </xf>
    <xf numFmtId="0" fontId="18" fillId="0" borderId="4" xfId="1" applyFont="1" applyBorder="1" applyAlignment="1">
      <alignment vertical="top" wrapText="1"/>
    </xf>
    <xf numFmtId="0" fontId="44" fillId="0" borderId="4" xfId="8" applyFont="1" applyBorder="1" applyAlignment="1">
      <alignment horizontal="left" vertical="top" wrapText="1"/>
    </xf>
    <xf numFmtId="0" fontId="34" fillId="0" borderId="0" xfId="8" applyFont="1" applyAlignment="1">
      <alignment horizontal="center" vertical="top" wrapText="1"/>
    </xf>
    <xf numFmtId="0" fontId="44" fillId="0" borderId="4" xfId="8" applyFont="1" applyBorder="1" applyAlignment="1">
      <alignment horizontal="center" vertical="top"/>
    </xf>
    <xf numFmtId="0" fontId="18" fillId="0" borderId="4" xfId="1" applyFont="1" applyBorder="1" applyAlignment="1">
      <alignment vertical="top"/>
    </xf>
    <xf numFmtId="0" fontId="36" fillId="0" borderId="4" xfId="8" applyFont="1" applyBorder="1" applyAlignment="1">
      <alignment horizontal="left" vertical="top" wrapText="1"/>
    </xf>
    <xf numFmtId="0" fontId="34" fillId="0" borderId="4" xfId="8" applyFont="1" applyBorder="1" applyAlignment="1">
      <alignment horizontal="center" vertical="center" wrapText="1"/>
    </xf>
    <xf numFmtId="0" fontId="34" fillId="0" borderId="4" xfId="8" applyFont="1" applyBorder="1" applyAlignment="1">
      <alignment horizontal="center" vertical="center"/>
    </xf>
    <xf numFmtId="4" fontId="34" fillId="0" borderId="4" xfId="8" applyNumberFormat="1" applyFont="1" applyBorder="1" applyAlignment="1">
      <alignment horizontal="center" vertical="center" wrapText="1"/>
    </xf>
    <xf numFmtId="4" fontId="34" fillId="0" borderId="4" xfId="8" applyNumberFormat="1" applyFont="1" applyBorder="1" applyAlignment="1">
      <alignment horizontal="center" vertical="center"/>
    </xf>
    <xf numFmtId="0" fontId="40" fillId="0" borderId="0" xfId="8" applyFont="1" applyAlignment="1">
      <alignment horizontal="right"/>
    </xf>
    <xf numFmtId="0" fontId="18" fillId="0" borderId="0" xfId="7" applyFont="1" applyAlignment="1">
      <alignment horizontal="right"/>
    </xf>
    <xf numFmtId="49" fontId="34" fillId="0" borderId="4" xfId="8" applyNumberFormat="1" applyFont="1" applyBorder="1" applyAlignment="1">
      <alignment horizontal="center" vertical="center" wrapText="1"/>
    </xf>
    <xf numFmtId="49" fontId="34" fillId="0" borderId="4" xfId="8" applyNumberFormat="1" applyFont="1" applyBorder="1" applyAlignment="1">
      <alignment horizontal="center" vertical="center"/>
    </xf>
    <xf numFmtId="0" fontId="33" fillId="0" borderId="4" xfId="8" applyFont="1" applyBorder="1" applyAlignment="1">
      <alignment horizontal="center" vertical="center" wrapText="1"/>
    </xf>
    <xf numFmtId="0" fontId="18" fillId="0" borderId="0" xfId="7" applyFont="1" applyAlignment="1">
      <alignment vertical="top" wrapText="1"/>
    </xf>
    <xf numFmtId="0" fontId="40" fillId="0" borderId="2" xfId="8" applyFont="1" applyBorder="1" applyAlignment="1">
      <alignment horizontal="left" vertical="top" wrapText="1"/>
    </xf>
    <xf numFmtId="0" fontId="18" fillId="0" borderId="2" xfId="7" applyFont="1" applyBorder="1" applyAlignment="1">
      <alignment horizontal="left" vertical="top" wrapText="1"/>
    </xf>
    <xf numFmtId="0" fontId="40" fillId="0" borderId="0" xfId="8" applyFont="1" applyAlignment="1">
      <alignment horizontal="left" wrapText="1"/>
    </xf>
    <xf numFmtId="0" fontId="18" fillId="0" borderId="0" xfId="7" applyFont="1" applyAlignment="1">
      <alignment wrapText="1"/>
    </xf>
    <xf numFmtId="0" fontId="18" fillId="0" borderId="4" xfId="7" applyFont="1" applyBorder="1" applyAlignment="1">
      <alignment vertical="top" wrapText="1"/>
    </xf>
    <xf numFmtId="0" fontId="18" fillId="0" borderId="0" xfId="8" applyFont="1" applyAlignment="1">
      <alignment vertical="top" wrapText="1"/>
    </xf>
    <xf numFmtId="0" fontId="40" fillId="0" borderId="0" xfId="8" applyFont="1" applyBorder="1" applyAlignment="1">
      <alignment horizontal="left" vertical="top" wrapText="1"/>
    </xf>
    <xf numFmtId="0" fontId="30" fillId="0" borderId="0" xfId="1" applyFont="1" applyAlignment="1">
      <alignment horizontal="center"/>
    </xf>
    <xf numFmtId="0" fontId="19" fillId="2" borderId="0" xfId="9" applyFont="1" applyFill="1" applyBorder="1" applyAlignment="1">
      <alignment horizontal="center"/>
    </xf>
    <xf numFmtId="0" fontId="19" fillId="2" borderId="10" xfId="9" applyFont="1" applyFill="1" applyBorder="1" applyAlignment="1">
      <alignment horizontal="center"/>
    </xf>
    <xf numFmtId="0" fontId="50" fillId="0" borderId="1" xfId="1" applyNumberFormat="1" applyFont="1" applyFill="1" applyBorder="1" applyAlignment="1" applyProtection="1">
      <alignment horizontal="center" vertical="center"/>
    </xf>
    <xf numFmtId="0" fontId="48" fillId="0" borderId="0" xfId="1" applyNumberFormat="1" applyFont="1" applyFill="1" applyBorder="1" applyAlignment="1" applyProtection="1">
      <alignment horizontal="left" vertical="top" wrapText="1"/>
    </xf>
    <xf numFmtId="0" fontId="49" fillId="0" borderId="0" xfId="1" applyNumberFormat="1" applyFont="1" applyFill="1" applyBorder="1" applyAlignment="1" applyProtection="1">
      <alignment horizontal="left" vertical="top" wrapText="1"/>
    </xf>
    <xf numFmtId="0" fontId="48" fillId="0" borderId="2" xfId="1" applyNumberFormat="1" applyFont="1" applyFill="1" applyBorder="1" applyAlignment="1" applyProtection="1">
      <alignment horizontal="left" vertical="top"/>
    </xf>
    <xf numFmtId="0" fontId="49" fillId="0" borderId="1" xfId="1" applyNumberFormat="1" applyFont="1" applyFill="1" applyBorder="1" applyAlignment="1" applyProtection="1">
      <alignment horizontal="left" vertical="top" wrapText="1"/>
    </xf>
    <xf numFmtId="0" fontId="48" fillId="0" borderId="1" xfId="1" applyNumberFormat="1" applyFont="1" applyFill="1" applyBorder="1" applyAlignment="1" applyProtection="1">
      <alignment horizontal="left" vertical="top" wrapText="1"/>
    </xf>
    <xf numFmtId="0" fontId="48" fillId="0" borderId="4" xfId="1" applyNumberFormat="1" applyFont="1" applyFill="1" applyBorder="1" applyAlignment="1" applyProtection="1">
      <alignment horizontal="center" vertical="center" wrapText="1"/>
    </xf>
    <xf numFmtId="0" fontId="48" fillId="0" borderId="4" xfId="1" applyNumberFormat="1" applyFont="1" applyFill="1" applyBorder="1" applyAlignment="1" applyProtection="1">
      <alignment horizontal="center" vertical="center"/>
    </xf>
    <xf numFmtId="0" fontId="54" fillId="0" borderId="11" xfId="1" applyNumberFormat="1" applyFont="1" applyFill="1" applyBorder="1" applyAlignment="1" applyProtection="1">
      <alignment horizontal="left" vertical="center" wrapText="1"/>
    </xf>
    <xf numFmtId="0" fontId="54" fillId="0" borderId="3" xfId="1" applyNumberFormat="1" applyFont="1" applyFill="1" applyBorder="1" applyAlignment="1" applyProtection="1">
      <alignment horizontal="left" vertical="center" wrapText="1"/>
    </xf>
    <xf numFmtId="0" fontId="54" fillId="0" borderId="12" xfId="1" applyNumberFormat="1" applyFont="1" applyFill="1" applyBorder="1" applyAlignment="1" applyProtection="1">
      <alignment horizontal="left" vertical="center" wrapText="1"/>
    </xf>
    <xf numFmtId="0" fontId="52" fillId="0" borderId="2" xfId="1" applyNumberFormat="1" applyFont="1" applyFill="1" applyBorder="1" applyAlignment="1" applyProtection="1">
      <alignment horizontal="center" wrapText="1"/>
    </xf>
    <xf numFmtId="0" fontId="50" fillId="0" borderId="1" xfId="1" applyNumberFormat="1" applyFont="1" applyFill="1" applyBorder="1" applyAlignment="1" applyProtection="1">
      <alignment horizontal="center" vertical="top"/>
    </xf>
    <xf numFmtId="0" fontId="48" fillId="0" borderId="2" xfId="1" applyNumberFormat="1" applyFont="1" applyFill="1" applyBorder="1" applyAlignment="1" applyProtection="1">
      <alignment horizontal="center" wrapText="1"/>
    </xf>
    <xf numFmtId="0" fontId="50" fillId="0" borderId="1" xfId="1" applyNumberFormat="1" applyFont="1" applyFill="1" applyBorder="1" applyAlignment="1" applyProtection="1">
      <alignment horizontal="center"/>
    </xf>
    <xf numFmtId="0" fontId="48" fillId="0" borderId="3" xfId="1" applyNumberFormat="1" applyFont="1" applyFill="1" applyBorder="1" applyAlignment="1" applyProtection="1">
      <alignment horizontal="center"/>
    </xf>
    <xf numFmtId="0" fontId="48" fillId="0" borderId="0" xfId="1" applyNumberFormat="1" applyFont="1" applyFill="1" applyBorder="1" applyAlignment="1" applyProtection="1">
      <alignment horizontal="center" wrapText="1"/>
    </xf>
    <xf numFmtId="0" fontId="51" fillId="0" borderId="0" xfId="1" applyNumberFormat="1" applyFont="1" applyFill="1" applyBorder="1" applyAlignment="1" applyProtection="1">
      <alignment horizontal="center"/>
    </xf>
    <xf numFmtId="0" fontId="49" fillId="0" borderId="0" xfId="1" applyNumberFormat="1" applyFont="1" applyFill="1" applyBorder="1" applyAlignment="1" applyProtection="1">
      <alignment horizontal="center" vertical="top"/>
    </xf>
    <xf numFmtId="0" fontId="48" fillId="0" borderId="0" xfId="1" applyNumberFormat="1" applyFont="1" applyFill="1" applyBorder="1" applyAlignment="1" applyProtection="1">
      <alignment horizontal="left" vertical="top"/>
    </xf>
    <xf numFmtId="0" fontId="48" fillId="0" borderId="0" xfId="1" applyNumberFormat="1" applyFont="1" applyFill="1" applyBorder="1" applyAlignment="1" applyProtection="1">
      <alignment vertical="top" wrapText="1"/>
    </xf>
    <xf numFmtId="0" fontId="56" fillId="0" borderId="0" xfId="9" applyFont="1" applyAlignment="1">
      <alignment horizontal="center"/>
    </xf>
    <xf numFmtId="0" fontId="20" fillId="0" borderId="4" xfId="9" applyFont="1" applyBorder="1" applyAlignment="1">
      <alignment horizontal="center" vertical="center"/>
    </xf>
    <xf numFmtId="4" fontId="20" fillId="0" borderId="4" xfId="9" applyNumberFormat="1" applyFont="1" applyBorder="1" applyAlignment="1">
      <alignment horizontal="center" vertical="center"/>
    </xf>
    <xf numFmtId="43" fontId="20" fillId="0" borderId="13" xfId="10" applyNumberFormat="1" applyFont="1" applyBorder="1" applyAlignment="1">
      <alignment horizontal="center" vertical="center"/>
    </xf>
    <xf numFmtId="43" fontId="20" fillId="0" borderId="15" xfId="10" applyNumberFormat="1" applyFont="1" applyBorder="1" applyAlignment="1">
      <alignment horizontal="center" vertical="center"/>
    </xf>
    <xf numFmtId="43" fontId="20" fillId="0" borderId="14" xfId="10" applyNumberFormat="1" applyFont="1" applyBorder="1" applyAlignment="1">
      <alignment horizontal="center" vertical="center"/>
    </xf>
    <xf numFmtId="0" fontId="22" fillId="0" borderId="0" xfId="9" applyFont="1" applyAlignment="1">
      <alignment horizontal="center" vertical="center"/>
    </xf>
    <xf numFmtId="0" fontId="22" fillId="0" borderId="0" xfId="1" applyFont="1" applyAlignment="1">
      <alignment horizontal="center" vertical="center"/>
    </xf>
    <xf numFmtId="0" fontId="30" fillId="0" borderId="0" xfId="11" applyFont="1" applyAlignment="1">
      <alignment horizontal="center" vertical="center" wrapText="1"/>
    </xf>
    <xf numFmtId="0" fontId="22" fillId="0" borderId="17" xfId="11" applyFont="1" applyBorder="1" applyAlignment="1">
      <alignment horizontal="center" vertical="center" wrapText="1"/>
    </xf>
    <xf numFmtId="0" fontId="22" fillId="0" borderId="18" xfId="11" applyFont="1" applyBorder="1" applyAlignment="1">
      <alignment horizontal="center" vertical="center" wrapText="1"/>
    </xf>
    <xf numFmtId="0" fontId="18" fillId="0" borderId="20" xfId="11" applyFont="1" applyBorder="1" applyAlignment="1">
      <alignment horizontal="center" vertical="center" wrapText="1"/>
    </xf>
    <xf numFmtId="0" fontId="18" fillId="0" borderId="23" xfId="11" applyFont="1" applyBorder="1" applyAlignment="1">
      <alignment horizontal="center" vertical="center" wrapText="1"/>
    </xf>
    <xf numFmtId="0" fontId="18" fillId="0" borderId="26" xfId="11" applyFont="1" applyBorder="1" applyAlignment="1">
      <alignment horizontal="center" vertical="center" wrapText="1"/>
    </xf>
    <xf numFmtId="0" fontId="18" fillId="0" borderId="21" xfId="11" applyFont="1" applyBorder="1" applyAlignment="1">
      <alignment horizontal="left" wrapText="1"/>
    </xf>
    <xf numFmtId="0" fontId="18" fillId="0" borderId="22" xfId="11" applyFont="1" applyBorder="1" applyAlignment="1">
      <alignment horizontal="left" wrapText="1"/>
    </xf>
    <xf numFmtId="4" fontId="22" fillId="0" borderId="16" xfId="11" applyNumberFormat="1" applyFont="1" applyBorder="1" applyAlignment="1">
      <alignment horizontal="center" vertical="center" wrapText="1"/>
    </xf>
    <xf numFmtId="4" fontId="22" fillId="0" borderId="24" xfId="11" applyNumberFormat="1" applyFont="1" applyBorder="1" applyAlignment="1">
      <alignment horizontal="center" vertical="center" wrapText="1"/>
    </xf>
    <xf numFmtId="4" fontId="22" fillId="0" borderId="29" xfId="11" applyNumberFormat="1" applyFont="1" applyBorder="1" applyAlignment="1">
      <alignment horizontal="center" vertical="center" wrapText="1"/>
    </xf>
    <xf numFmtId="4" fontId="22" fillId="0" borderId="18" xfId="11" applyNumberFormat="1" applyFont="1" applyBorder="1" applyAlignment="1">
      <alignment horizontal="center" vertical="center"/>
    </xf>
    <xf numFmtId="4" fontId="22" fillId="0" borderId="25" xfId="11" applyNumberFormat="1" applyFont="1" applyBorder="1" applyAlignment="1">
      <alignment horizontal="center" vertical="center"/>
    </xf>
    <xf numFmtId="4" fontId="22" fillId="0" borderId="30" xfId="11" applyNumberFormat="1" applyFont="1" applyBorder="1" applyAlignment="1">
      <alignment horizontal="center" vertical="center"/>
    </xf>
    <xf numFmtId="0" fontId="18" fillId="0" borderId="13" xfId="11" applyFont="1" applyBorder="1" applyAlignment="1">
      <alignment horizontal="left" vertical="center" wrapText="1"/>
    </xf>
    <xf numFmtId="0" fontId="18" fillId="0" borderId="15" xfId="11" applyFont="1" applyBorder="1" applyAlignment="1">
      <alignment horizontal="left" vertical="center" wrapText="1"/>
    </xf>
    <xf numFmtId="0" fontId="18" fillId="0" borderId="14" xfId="11" applyFont="1" applyBorder="1" applyAlignment="1">
      <alignment horizontal="left" vertical="center" wrapText="1"/>
    </xf>
    <xf numFmtId="0" fontId="18" fillId="0" borderId="27" xfId="11" applyFont="1" applyBorder="1" applyAlignment="1">
      <alignment horizontal="left" vertical="center" wrapText="1"/>
    </xf>
    <xf numFmtId="0" fontId="18" fillId="0" borderId="28" xfId="11" applyFont="1" applyBorder="1" applyAlignment="1">
      <alignment horizontal="left" vertical="center" wrapText="1"/>
    </xf>
  </cellXfs>
  <cellStyles count="13">
    <cellStyle name="Обычный" xfId="0" builtinId="0"/>
    <cellStyle name="Обычный 2" xfId="1"/>
    <cellStyle name="Обычный 2 2" xfId="2"/>
    <cellStyle name="Обычный 2 2 2" xfId="9"/>
    <cellStyle name="Обычный 2 3" xfId="8"/>
    <cellStyle name="Обычный 3" xfId="3"/>
    <cellStyle name="Обычный 3 2" xfId="11"/>
    <cellStyle name="Обычный 4" xfId="4"/>
    <cellStyle name="Обычный 4 2" xfId="7"/>
    <cellStyle name="Обычный 6" xfId="5"/>
    <cellStyle name="Финансовый 2" xfId="6"/>
    <cellStyle name="Финансовый 2 2" xfId="10"/>
    <cellStyle name="Финансовый 3" xfId="1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tabSelected="1" view="pageBreakPreview" zoomScale="70" zoomScaleNormal="100" zoomScaleSheetLayoutView="70" workbookViewId="0">
      <selection activeCell="S22" sqref="S22"/>
    </sheetView>
  </sheetViews>
  <sheetFormatPr defaultRowHeight="15" outlineLevelCol="1" x14ac:dyDescent="0.25"/>
  <cols>
    <col min="1" max="1" width="4.7109375" style="120" customWidth="1"/>
    <col min="2" max="2" width="30.42578125" style="120" customWidth="1"/>
    <col min="3" max="3" width="14.85546875" style="120" customWidth="1"/>
    <col min="4" max="4" width="18.140625" style="120" customWidth="1"/>
    <col min="5" max="5" width="15.5703125" style="120" customWidth="1"/>
    <col min="6" max="9" width="21.5703125" style="120" hidden="1" customWidth="1" outlineLevel="1"/>
    <col min="10" max="10" width="13.5703125" style="120" customWidth="1" collapsed="1"/>
    <col min="11" max="11" width="17.140625" style="120" customWidth="1"/>
    <col min="12" max="14" width="19" style="120" customWidth="1"/>
    <col min="15" max="15" width="17.42578125" style="120" customWidth="1"/>
    <col min="16" max="16" width="17" style="120" customWidth="1"/>
    <col min="17" max="17" width="17.5703125" style="120" customWidth="1"/>
    <col min="18" max="18" width="19" style="120" customWidth="1"/>
    <col min="19" max="19" width="16.42578125" style="120" customWidth="1"/>
    <col min="20" max="20" width="14.5703125" style="120" customWidth="1"/>
    <col min="21" max="21" width="16.85546875" style="120" customWidth="1"/>
    <col min="22" max="22" width="19" style="120" customWidth="1"/>
    <col min="23" max="23" width="31.85546875" style="120" customWidth="1"/>
    <col min="24" max="16384" width="9.140625" style="120"/>
  </cols>
  <sheetData>
    <row r="1" spans="1:23" ht="18.75" x14ac:dyDescent="0.25">
      <c r="B1" s="171" t="s">
        <v>107</v>
      </c>
    </row>
    <row r="2" spans="1:23" ht="44.25" customHeight="1" x14ac:dyDescent="0.25">
      <c r="B2" s="393" t="s">
        <v>146</v>
      </c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393"/>
      <c r="R2" s="393"/>
      <c r="S2" s="121"/>
      <c r="T2" s="121"/>
      <c r="U2" s="121"/>
      <c r="V2" s="121"/>
    </row>
    <row r="3" spans="1:23" s="172" customFormat="1" ht="20.25" customHeight="1" x14ac:dyDescent="0.25">
      <c r="B3" s="173" t="s">
        <v>123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5"/>
    </row>
    <row r="4" spans="1:23" s="172" customFormat="1" ht="20.25" customHeight="1" x14ac:dyDescent="0.25">
      <c r="B4" s="173" t="s">
        <v>108</v>
      </c>
      <c r="C4" s="176"/>
      <c r="D4" s="176"/>
      <c r="E4" s="176"/>
      <c r="F4" s="176"/>
      <c r="G4" s="176"/>
      <c r="H4" s="176"/>
      <c r="I4" s="176"/>
      <c r="J4" s="176"/>
      <c r="K4" s="177"/>
      <c r="L4" s="177"/>
      <c r="M4" s="177"/>
      <c r="N4" s="175"/>
      <c r="W4" s="178"/>
    </row>
    <row r="5" spans="1:23" s="172" customFormat="1" ht="20.25" customHeight="1" x14ac:dyDescent="0.25">
      <c r="B5" s="173" t="s">
        <v>109</v>
      </c>
      <c r="C5" s="176"/>
      <c r="D5" s="176"/>
      <c r="E5" s="176"/>
      <c r="F5" s="176"/>
      <c r="G5" s="176"/>
      <c r="H5" s="176"/>
      <c r="I5" s="176"/>
      <c r="J5" s="176"/>
      <c r="K5" s="177"/>
      <c r="L5" s="177"/>
      <c r="M5" s="177"/>
      <c r="N5" s="175"/>
      <c r="W5" s="178"/>
    </row>
    <row r="6" spans="1:23" s="172" customFormat="1" ht="9.75" customHeight="1" x14ac:dyDescent="0.25">
      <c r="B6" s="173"/>
      <c r="C6" s="176"/>
      <c r="D6" s="176"/>
      <c r="E6" s="176"/>
      <c r="F6" s="176"/>
      <c r="G6" s="176"/>
      <c r="H6" s="176"/>
      <c r="I6" s="176"/>
      <c r="J6" s="176"/>
      <c r="K6" s="177"/>
      <c r="L6" s="177"/>
      <c r="M6" s="177"/>
      <c r="N6" s="175"/>
      <c r="W6" s="178"/>
    </row>
    <row r="7" spans="1:23" s="154" customFormat="1" ht="33.75" customHeight="1" x14ac:dyDescent="0.25">
      <c r="A7" s="401" t="s">
        <v>38</v>
      </c>
      <c r="B7" s="397" t="s">
        <v>110</v>
      </c>
      <c r="C7" s="398"/>
      <c r="D7" s="394" t="s">
        <v>111</v>
      </c>
      <c r="E7" s="395"/>
      <c r="F7" s="395"/>
      <c r="G7" s="395"/>
      <c r="H7" s="395"/>
      <c r="I7" s="395"/>
      <c r="J7" s="396"/>
      <c r="K7" s="390" t="s">
        <v>134</v>
      </c>
      <c r="L7" s="391"/>
      <c r="M7" s="391"/>
      <c r="N7" s="392"/>
      <c r="O7" s="390" t="s">
        <v>139</v>
      </c>
      <c r="P7" s="391"/>
      <c r="Q7" s="391"/>
      <c r="R7" s="392"/>
      <c r="S7" s="390" t="s">
        <v>592</v>
      </c>
      <c r="T7" s="391"/>
      <c r="U7" s="391"/>
      <c r="V7" s="392"/>
      <c r="W7" s="153" t="s">
        <v>112</v>
      </c>
    </row>
    <row r="8" spans="1:23" s="162" customFormat="1" ht="57" x14ac:dyDescent="0.25">
      <c r="A8" s="402"/>
      <c r="B8" s="399"/>
      <c r="C8" s="400"/>
      <c r="D8" s="156" t="s">
        <v>113</v>
      </c>
      <c r="E8" s="157" t="s">
        <v>130</v>
      </c>
      <c r="F8" s="157" t="s">
        <v>114</v>
      </c>
      <c r="G8" s="157" t="s">
        <v>115</v>
      </c>
      <c r="H8" s="157" t="s">
        <v>116</v>
      </c>
      <c r="I8" s="157" t="s">
        <v>117</v>
      </c>
      <c r="J8" s="157" t="s">
        <v>131</v>
      </c>
      <c r="K8" s="158" t="s">
        <v>135</v>
      </c>
      <c r="L8" s="158" t="s">
        <v>136</v>
      </c>
      <c r="M8" s="158" t="s">
        <v>137</v>
      </c>
      <c r="N8" s="159" t="s">
        <v>138</v>
      </c>
      <c r="O8" s="158" t="s">
        <v>140</v>
      </c>
      <c r="P8" s="158" t="s">
        <v>141</v>
      </c>
      <c r="Q8" s="158" t="s">
        <v>142</v>
      </c>
      <c r="R8" s="160" t="s">
        <v>138</v>
      </c>
      <c r="S8" s="158" t="s">
        <v>143</v>
      </c>
      <c r="T8" s="158" t="s">
        <v>144</v>
      </c>
      <c r="U8" s="158" t="s">
        <v>145</v>
      </c>
      <c r="V8" s="160" t="s">
        <v>138</v>
      </c>
      <c r="W8" s="161"/>
    </row>
    <row r="9" spans="1:23" ht="165" x14ac:dyDescent="0.25">
      <c r="A9" s="124">
        <v>1</v>
      </c>
      <c r="B9" s="125" t="s">
        <v>118</v>
      </c>
      <c r="C9" s="126" t="s">
        <v>119</v>
      </c>
      <c r="D9" s="151" t="s">
        <v>133</v>
      </c>
      <c r="E9" s="155">
        <f>27392105.7/1000000</f>
        <v>27.392105699999998</v>
      </c>
      <c r="F9" s="155"/>
      <c r="G9" s="155"/>
      <c r="H9" s="155"/>
      <c r="I9" s="155"/>
      <c r="J9" s="155">
        <f>32870526.84/1000000</f>
        <v>32.870526839999997</v>
      </c>
      <c r="K9" s="129">
        <f>9.71503335-K12</f>
        <v>9.3264320100000013</v>
      </c>
      <c r="L9" s="129">
        <f>1963500/1000000-L12</f>
        <v>1.88496</v>
      </c>
      <c r="M9" s="129">
        <f>10417949.53/1000000*0</f>
        <v>0</v>
      </c>
      <c r="N9" s="163">
        <f>SUM(K9:M9)</f>
        <v>11.211392010000001</v>
      </c>
      <c r="O9" s="129">
        <f>8.16062802-O12</f>
        <v>7.7720266800000006</v>
      </c>
      <c r="P9" s="129">
        <f>1649340/1000000-P12</f>
        <v>1.5708</v>
      </c>
      <c r="Q9" s="129">
        <f>8681624.61/1000000*0</f>
        <v>0</v>
      </c>
      <c r="R9" s="164">
        <f>SUM(O9:Q9)</f>
        <v>9.3428266799999999</v>
      </c>
      <c r="S9" s="128">
        <v>7.7720266800000006</v>
      </c>
      <c r="T9" s="128">
        <v>1.5708</v>
      </c>
      <c r="U9" s="128">
        <f t="shared" ref="S9:U12" si="0">M9</f>
        <v>0</v>
      </c>
      <c r="V9" s="164">
        <f t="shared" ref="V9:V14" si="1">SUM(S9:U9)</f>
        <v>9.3428266799999999</v>
      </c>
      <c r="W9" s="143" t="s">
        <v>129</v>
      </c>
    </row>
    <row r="10" spans="1:23" ht="31.5" x14ac:dyDescent="0.25">
      <c r="A10" s="124">
        <v>2</v>
      </c>
      <c r="B10" s="131" t="s">
        <v>124</v>
      </c>
      <c r="C10" s="127" t="s">
        <v>127</v>
      </c>
      <c r="D10" s="151" t="s">
        <v>128</v>
      </c>
      <c r="E10" s="152"/>
      <c r="F10" s="152"/>
      <c r="G10" s="152"/>
      <c r="H10" s="152"/>
      <c r="I10" s="152"/>
      <c r="J10" s="152"/>
      <c r="K10" s="129"/>
      <c r="L10" s="129"/>
      <c r="M10" s="129">
        <f>8481643.88*1.2/1000000</f>
        <v>10.177972656000001</v>
      </c>
      <c r="N10" s="163">
        <f>SUM(K10:M10)</f>
        <v>10.177972656000001</v>
      </c>
      <c r="O10" s="129"/>
      <c r="P10" s="129"/>
      <c r="Q10" s="129">
        <f>8481643.88/1000000</f>
        <v>8.48164388</v>
      </c>
      <c r="R10" s="164">
        <f>SUM(O10:Q10)</f>
        <v>8.48164388</v>
      </c>
      <c r="S10" s="128"/>
      <c r="T10" s="128"/>
      <c r="U10" s="128">
        <v>8.48164388</v>
      </c>
      <c r="V10" s="164">
        <f t="shared" si="1"/>
        <v>8.48164388</v>
      </c>
      <c r="W10" s="130" t="s">
        <v>125</v>
      </c>
    </row>
    <row r="11" spans="1:23" ht="60" x14ac:dyDescent="0.25">
      <c r="A11" s="124">
        <v>3</v>
      </c>
      <c r="B11" s="131" t="s">
        <v>126</v>
      </c>
      <c r="C11" s="126" t="s">
        <v>119</v>
      </c>
      <c r="D11" s="151"/>
      <c r="E11" s="152"/>
      <c r="F11" s="152"/>
      <c r="G11" s="152"/>
      <c r="H11" s="152"/>
      <c r="I11" s="152"/>
      <c r="J11" s="152"/>
      <c r="K11" s="129"/>
      <c r="L11" s="129"/>
      <c r="M11" s="129">
        <f>10417949.53/1000000-M10</f>
        <v>0.23997687399999812</v>
      </c>
      <c r="N11" s="163">
        <f>SUM(K11:M11)</f>
        <v>0.23997687399999812</v>
      </c>
      <c r="O11" s="129"/>
      <c r="P11" s="129"/>
      <c r="Q11" s="129">
        <f>8681624.61/1000000-Q10</f>
        <v>0.19998073000000005</v>
      </c>
      <c r="R11" s="164">
        <f>SUM(O11:Q11)</f>
        <v>0.19998073000000005</v>
      </c>
      <c r="S11" s="128"/>
      <c r="T11" s="128"/>
      <c r="U11" s="128">
        <v>0.19998073000000005</v>
      </c>
      <c r="V11" s="164">
        <f t="shared" si="1"/>
        <v>0.19998073000000005</v>
      </c>
      <c r="W11" s="130" t="s">
        <v>132</v>
      </c>
    </row>
    <row r="12" spans="1:23" ht="31.5" x14ac:dyDescent="0.25">
      <c r="A12" s="124">
        <v>4</v>
      </c>
      <c r="B12" s="131" t="s">
        <v>120</v>
      </c>
      <c r="C12" s="127"/>
      <c r="D12" s="151"/>
      <c r="E12" s="152"/>
      <c r="F12" s="152"/>
      <c r="G12" s="152"/>
      <c r="H12" s="152"/>
      <c r="I12" s="152"/>
      <c r="J12" s="152"/>
      <c r="K12" s="129">
        <f>0.38282659+0.00577475</f>
        <v>0.38860134000000002</v>
      </c>
      <c r="L12" s="129">
        <f>78540/1000000</f>
        <v>7.8539999999999999E-2</v>
      </c>
      <c r="M12" s="129"/>
      <c r="N12" s="163">
        <f>SUM(K12:M12)</f>
        <v>0.46714134000000002</v>
      </c>
      <c r="O12" s="129">
        <f>K12</f>
        <v>0.38860134000000002</v>
      </c>
      <c r="P12" s="129">
        <f t="shared" ref="P12:Q12" si="2">L12</f>
        <v>7.8539999999999999E-2</v>
      </c>
      <c r="Q12" s="129">
        <f t="shared" si="2"/>
        <v>0</v>
      </c>
      <c r="R12" s="164">
        <f>SUM(O12:Q12)</f>
        <v>0.46714134000000002</v>
      </c>
      <c r="S12" s="128">
        <f t="shared" si="0"/>
        <v>0.38860134000000002</v>
      </c>
      <c r="T12" s="128">
        <f t="shared" si="0"/>
        <v>7.8539999999999999E-2</v>
      </c>
      <c r="U12" s="128">
        <f t="shared" si="0"/>
        <v>0</v>
      </c>
      <c r="V12" s="164">
        <f t="shared" si="1"/>
        <v>0.46714134000000002</v>
      </c>
      <c r="W12" s="130"/>
    </row>
    <row r="13" spans="1:23" s="150" customFormat="1" ht="33" x14ac:dyDescent="0.25">
      <c r="A13" s="145"/>
      <c r="B13" s="132" t="s">
        <v>121</v>
      </c>
      <c r="C13" s="146"/>
      <c r="D13" s="146"/>
      <c r="E13" s="147"/>
      <c r="F13" s="148"/>
      <c r="G13" s="148"/>
      <c r="H13" s="148"/>
      <c r="I13" s="148"/>
      <c r="J13" s="147"/>
      <c r="K13" s="165">
        <f>K12+K9+K10+K11</f>
        <v>9.7150333500000006</v>
      </c>
      <c r="L13" s="165">
        <f t="shared" ref="L13" si="3">L12+L9+L10+L11</f>
        <v>1.9635</v>
      </c>
      <c r="M13" s="165">
        <f>M12+M9+M10+M11</f>
        <v>10.41794953</v>
      </c>
      <c r="N13" s="166">
        <f>N12+N9+N10+N11</f>
        <v>22.096482880000003</v>
      </c>
      <c r="O13" s="165">
        <f>O12+O9+O10+O11</f>
        <v>8.1606280200000008</v>
      </c>
      <c r="P13" s="165">
        <f t="shared" ref="P13" si="4">P12+P9+P10+P11</f>
        <v>1.64934</v>
      </c>
      <c r="Q13" s="165">
        <f>Q12+Q9+Q10+Q11</f>
        <v>8.6816246100000001</v>
      </c>
      <c r="R13" s="167">
        <f>SUM(O13:Q13)</f>
        <v>18.49159263</v>
      </c>
      <c r="S13" s="147">
        <f>S12+S9+S10+S11</f>
        <v>8.1606280200000008</v>
      </c>
      <c r="T13" s="147">
        <f>T12+T9+T10+T11</f>
        <v>1.64934</v>
      </c>
      <c r="U13" s="147">
        <f>U12+U9+U10+U11</f>
        <v>8.6816246100000001</v>
      </c>
      <c r="V13" s="167">
        <f t="shared" si="1"/>
        <v>18.49159263</v>
      </c>
      <c r="W13" s="149"/>
    </row>
    <row r="14" spans="1:23" ht="15.75" x14ac:dyDescent="0.25">
      <c r="A14" s="123"/>
      <c r="B14" s="135" t="s">
        <v>122</v>
      </c>
      <c r="C14" s="136"/>
      <c r="D14" s="151"/>
      <c r="E14" s="152"/>
      <c r="F14" s="152"/>
      <c r="G14" s="152"/>
      <c r="H14" s="152"/>
      <c r="I14" s="152"/>
      <c r="J14" s="152"/>
      <c r="K14" s="168">
        <f>K13-O13</f>
        <v>1.5544053299999998</v>
      </c>
      <c r="L14" s="168">
        <f>L13-P13</f>
        <v>0.31415999999999999</v>
      </c>
      <c r="M14" s="168">
        <f>M13-Q13</f>
        <v>1.7363249199999995</v>
      </c>
      <c r="N14" s="169">
        <f>SUM(K14:M14)</f>
        <v>3.6048902499999995</v>
      </c>
      <c r="O14" s="133"/>
      <c r="P14" s="128"/>
      <c r="Q14" s="128"/>
      <c r="R14" s="170"/>
      <c r="S14" s="133">
        <f t="shared" ref="S14:U14" si="5">K14</f>
        <v>1.5544053299999998</v>
      </c>
      <c r="T14" s="133">
        <f t="shared" si="5"/>
        <v>0.31415999999999999</v>
      </c>
      <c r="U14" s="133">
        <f t="shared" si="5"/>
        <v>1.7363249199999995</v>
      </c>
      <c r="V14" s="170">
        <f t="shared" si="1"/>
        <v>3.6048902499999995</v>
      </c>
      <c r="W14" s="134"/>
    </row>
    <row r="15" spans="1:23" x14ac:dyDescent="0.25">
      <c r="L15" s="137"/>
      <c r="M15" s="137"/>
      <c r="N15" s="138"/>
      <c r="R15" s="139"/>
      <c r="V15" s="139"/>
    </row>
    <row r="16" spans="1:23" x14ac:dyDescent="0.25">
      <c r="K16" s="140"/>
      <c r="L16" s="140"/>
      <c r="M16" s="140"/>
      <c r="N16" s="137"/>
      <c r="O16" s="141"/>
      <c r="P16" s="141"/>
      <c r="Q16" s="141"/>
      <c r="R16" s="137"/>
      <c r="S16" s="142"/>
      <c r="V16" s="137"/>
    </row>
    <row r="18" spans="11:17" x14ac:dyDescent="0.25">
      <c r="N18" s="144"/>
    </row>
    <row r="20" spans="11:17" x14ac:dyDescent="0.25">
      <c r="O20" s="140"/>
    </row>
    <row r="21" spans="11:17" x14ac:dyDescent="0.25">
      <c r="O21" s="140"/>
      <c r="Q21" s="137"/>
    </row>
    <row r="22" spans="11:17" x14ac:dyDescent="0.25">
      <c r="K22" s="142"/>
      <c r="O22" s="140"/>
    </row>
    <row r="23" spans="11:17" x14ac:dyDescent="0.25">
      <c r="O23" s="140"/>
    </row>
    <row r="24" spans="11:17" x14ac:dyDescent="0.25">
      <c r="O24" s="140"/>
    </row>
    <row r="25" spans="11:17" x14ac:dyDescent="0.25">
      <c r="N25" s="122"/>
      <c r="O25" s="140"/>
    </row>
    <row r="26" spans="11:17" x14ac:dyDescent="0.25">
      <c r="O26" s="140"/>
    </row>
    <row r="27" spans="11:17" x14ac:dyDescent="0.25">
      <c r="O27" s="140"/>
    </row>
    <row r="28" spans="11:17" x14ac:dyDescent="0.25">
      <c r="O28" s="140"/>
    </row>
    <row r="29" spans="11:17" x14ac:dyDescent="0.25">
      <c r="O29" s="140"/>
    </row>
    <row r="30" spans="11:17" x14ac:dyDescent="0.25">
      <c r="O30" s="140"/>
    </row>
    <row r="31" spans="11:17" x14ac:dyDescent="0.25">
      <c r="O31" s="140"/>
    </row>
    <row r="32" spans="11:17" x14ac:dyDescent="0.25">
      <c r="O32" s="140"/>
    </row>
    <row r="33" spans="15:15" x14ac:dyDescent="0.25">
      <c r="O33" s="140"/>
    </row>
  </sheetData>
  <mergeCells count="7">
    <mergeCell ref="S7:V7"/>
    <mergeCell ref="B2:R2"/>
    <mergeCell ref="D7:J7"/>
    <mergeCell ref="B7:C8"/>
    <mergeCell ref="A7:A8"/>
    <mergeCell ref="K7:N7"/>
    <mergeCell ref="O7:R7"/>
  </mergeCells>
  <printOptions horizontalCentered="1"/>
  <pageMargins left="0.39370078740157483" right="0.39370078740157483" top="0.55118110236220474" bottom="0.35433070866141736" header="0.11811023622047245" footer="0.11811023622047245"/>
  <pageSetup paperSize="8" scale="58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N24"/>
  <sheetViews>
    <sheetView view="pageBreakPreview" zoomScale="115" zoomScaleNormal="100" zoomScaleSheetLayoutView="115" workbookViewId="0">
      <selection activeCell="K26" sqref="K26"/>
    </sheetView>
  </sheetViews>
  <sheetFormatPr defaultRowHeight="15" x14ac:dyDescent="0.25"/>
  <cols>
    <col min="1" max="1" width="9.140625" style="366"/>
    <col min="2" max="2" width="36" style="367" customWidth="1"/>
    <col min="3" max="3" width="12" style="366" customWidth="1"/>
    <col min="4" max="4" width="9.7109375" style="368" customWidth="1"/>
    <col min="5" max="5" width="14" style="368" customWidth="1"/>
    <col min="6" max="6" width="16.42578125" style="368" customWidth="1"/>
    <col min="7" max="7" width="9.140625" style="342" customWidth="1"/>
    <col min="8" max="16384" width="9.140625" style="342"/>
  </cols>
  <sheetData>
    <row r="1" spans="1:14" s="262" customFormat="1" ht="15.75" collapsed="1" x14ac:dyDescent="0.2">
      <c r="A1" s="256"/>
      <c r="B1" s="257"/>
      <c r="C1" s="258"/>
      <c r="D1" s="259"/>
      <c r="E1" s="260"/>
      <c r="F1" s="237" t="s">
        <v>545</v>
      </c>
      <c r="G1" s="261"/>
      <c r="H1" s="261"/>
      <c r="I1" s="261"/>
      <c r="J1" s="261"/>
      <c r="K1" s="261"/>
      <c r="L1" s="261"/>
    </row>
    <row r="2" spans="1:14" s="262" customFormat="1" ht="15.75" x14ac:dyDescent="0.2">
      <c r="A2" s="256"/>
      <c r="B2" s="257"/>
      <c r="C2" s="258"/>
      <c r="D2" s="259"/>
      <c r="E2" s="260"/>
      <c r="F2" s="237" t="s">
        <v>148</v>
      </c>
      <c r="G2" s="261"/>
      <c r="H2" s="261"/>
      <c r="I2" s="261"/>
      <c r="J2" s="261"/>
      <c r="K2" s="261"/>
      <c r="L2" s="261"/>
    </row>
    <row r="3" spans="1:14" s="262" customFormat="1" ht="15.75" x14ac:dyDescent="0.2">
      <c r="A3" s="256"/>
      <c r="B3" s="257"/>
      <c r="C3" s="258"/>
      <c r="D3" s="259"/>
      <c r="E3" s="260"/>
      <c r="F3" s="237" t="s">
        <v>456</v>
      </c>
      <c r="G3" s="261"/>
      <c r="H3" s="261"/>
      <c r="I3" s="261"/>
      <c r="J3" s="261"/>
      <c r="K3" s="261"/>
      <c r="L3" s="261"/>
    </row>
    <row r="4" spans="1:14" s="254" customFormat="1" ht="20.25" customHeight="1" x14ac:dyDescent="0.2">
      <c r="N4" s="255"/>
    </row>
    <row r="5" spans="1:14" x14ac:dyDescent="0.25">
      <c r="A5" s="505" t="s">
        <v>559</v>
      </c>
      <c r="B5" s="505"/>
      <c r="C5" s="505"/>
      <c r="D5" s="505"/>
      <c r="E5" s="505"/>
      <c r="F5" s="505"/>
    </row>
    <row r="6" spans="1:14" s="344" customFormat="1" x14ac:dyDescent="0.25">
      <c r="A6" s="343"/>
      <c r="B6" s="506" t="s">
        <v>560</v>
      </c>
      <c r="C6" s="506"/>
      <c r="D6" s="506"/>
      <c r="E6" s="506"/>
      <c r="F6" s="506"/>
    </row>
    <row r="7" spans="1:14" s="344" customFormat="1" x14ac:dyDescent="0.25">
      <c r="A7" s="343"/>
      <c r="B7" s="345"/>
      <c r="C7" s="343"/>
      <c r="D7" s="346"/>
      <c r="E7" s="346"/>
      <c r="F7" s="346"/>
    </row>
    <row r="8" spans="1:14" s="344" customFormat="1" x14ac:dyDescent="0.25">
      <c r="A8" s="347">
        <v>1</v>
      </c>
      <c r="B8" s="348" t="s">
        <v>561</v>
      </c>
      <c r="C8" s="347" t="s">
        <v>562</v>
      </c>
      <c r="D8" s="349">
        <v>6.5833333333333341E-2</v>
      </c>
      <c r="E8" s="350">
        <v>72.037499999999994</v>
      </c>
      <c r="F8" s="350">
        <v>4.7524687500000002</v>
      </c>
      <c r="I8" s="351"/>
      <c r="J8" s="352"/>
    </row>
    <row r="9" spans="1:14" s="344" customFormat="1" x14ac:dyDescent="0.25">
      <c r="A9" s="347">
        <v>2</v>
      </c>
      <c r="B9" s="348" t="s">
        <v>563</v>
      </c>
      <c r="C9" s="347" t="s">
        <v>562</v>
      </c>
      <c r="D9" s="349">
        <v>6.5833333333333341E-2</v>
      </c>
      <c r="E9" s="350">
        <v>60.955833333333331</v>
      </c>
      <c r="F9" s="350">
        <v>4.0229256944444449</v>
      </c>
    </row>
    <row r="10" spans="1:14" s="344" customFormat="1" x14ac:dyDescent="0.25">
      <c r="A10" s="347"/>
      <c r="B10" s="348" t="s">
        <v>564</v>
      </c>
      <c r="C10" s="347" t="s">
        <v>565</v>
      </c>
      <c r="D10" s="353"/>
      <c r="E10" s="350"/>
      <c r="F10" s="350">
        <v>8.7653944444444445</v>
      </c>
    </row>
    <row r="11" spans="1:14" s="344" customFormat="1" x14ac:dyDescent="0.25">
      <c r="A11" s="347">
        <v>3</v>
      </c>
      <c r="B11" s="348" t="s">
        <v>566</v>
      </c>
      <c r="C11" s="347"/>
      <c r="D11" s="354">
        <v>0.75</v>
      </c>
      <c r="E11" s="350"/>
      <c r="F11" s="350">
        <v>6.5840458333333327</v>
      </c>
    </row>
    <row r="12" spans="1:14" s="344" customFormat="1" x14ac:dyDescent="0.25">
      <c r="A12" s="347"/>
      <c r="B12" s="348" t="s">
        <v>564</v>
      </c>
      <c r="C12" s="347"/>
      <c r="D12" s="354"/>
      <c r="E12" s="350"/>
      <c r="F12" s="350">
        <v>15.349440277777777</v>
      </c>
    </row>
    <row r="13" spans="1:14" s="344" customFormat="1" x14ac:dyDescent="0.25">
      <c r="A13" s="347">
        <v>4</v>
      </c>
      <c r="B13" s="348" t="s">
        <v>567</v>
      </c>
      <c r="C13" s="347"/>
      <c r="D13" s="354">
        <v>0.7</v>
      </c>
      <c r="E13" s="350"/>
      <c r="F13" s="350">
        <v>10.754608194444444</v>
      </c>
    </row>
    <row r="14" spans="1:14" s="344" customFormat="1" x14ac:dyDescent="0.25">
      <c r="A14" s="347">
        <v>5</v>
      </c>
      <c r="B14" s="348" t="s">
        <v>568</v>
      </c>
      <c r="C14" s="347"/>
      <c r="D14" s="354">
        <v>0.5</v>
      </c>
      <c r="E14" s="350"/>
      <c r="F14" s="350">
        <v>7.6847201388888884</v>
      </c>
    </row>
    <row r="15" spans="1:14" s="344" customFormat="1" x14ac:dyDescent="0.25">
      <c r="A15" s="347"/>
      <c r="B15" s="348" t="s">
        <v>569</v>
      </c>
      <c r="C15" s="347"/>
      <c r="D15" s="350"/>
      <c r="E15" s="350"/>
      <c r="F15" s="350">
        <v>33.778768611111111</v>
      </c>
    </row>
    <row r="16" spans="1:14" s="344" customFormat="1" x14ac:dyDescent="0.25">
      <c r="A16" s="347">
        <v>6</v>
      </c>
      <c r="B16" s="348" t="s">
        <v>570</v>
      </c>
      <c r="C16" s="347"/>
      <c r="D16" s="354">
        <v>0.3</v>
      </c>
      <c r="E16" s="350"/>
      <c r="F16" s="350">
        <v>10.133630583333334</v>
      </c>
    </row>
    <row r="17" spans="1:9" s="344" customFormat="1" x14ac:dyDescent="0.25">
      <c r="A17" s="347">
        <v>7</v>
      </c>
      <c r="B17" s="348" t="s">
        <v>571</v>
      </c>
      <c r="C17" s="347"/>
      <c r="D17" s="355">
        <v>7.0000000000000001E-3</v>
      </c>
      <c r="E17" s="350"/>
      <c r="F17" s="350">
        <v>0.23645138027777779</v>
      </c>
    </row>
    <row r="18" spans="1:9" s="344" customFormat="1" x14ac:dyDescent="0.25">
      <c r="A18" s="347"/>
      <c r="B18" s="356" t="s">
        <v>572</v>
      </c>
      <c r="C18" s="357"/>
      <c r="D18" s="358"/>
      <c r="E18" s="359"/>
      <c r="F18" s="359">
        <v>44.148850574722225</v>
      </c>
    </row>
    <row r="19" spans="1:9" s="344" customFormat="1" x14ac:dyDescent="0.25">
      <c r="A19" s="347">
        <v>8</v>
      </c>
      <c r="B19" s="348" t="s">
        <v>278</v>
      </c>
      <c r="C19" s="347"/>
      <c r="D19" s="354">
        <v>0.2</v>
      </c>
      <c r="E19" s="350"/>
      <c r="F19" s="350">
        <v>8.8497701149444445</v>
      </c>
    </row>
    <row r="20" spans="1:9" s="344" customFormat="1" x14ac:dyDescent="0.25">
      <c r="A20" s="347">
        <v>9</v>
      </c>
      <c r="B20" s="348" t="s">
        <v>573</v>
      </c>
      <c r="C20" s="347"/>
      <c r="D20" s="354">
        <v>0.15</v>
      </c>
      <c r="E20" s="350"/>
      <c r="F20" s="350">
        <v>6.6423275862083333</v>
      </c>
    </row>
    <row r="21" spans="1:9" s="344" customFormat="1" ht="9" customHeight="1" x14ac:dyDescent="0.25">
      <c r="A21" s="347"/>
      <c r="B21" s="348"/>
      <c r="C21" s="347"/>
      <c r="D21" s="350"/>
      <c r="E21" s="350"/>
      <c r="F21" s="350"/>
    </row>
    <row r="22" spans="1:9" s="344" customFormat="1" x14ac:dyDescent="0.25">
      <c r="A22" s="347">
        <v>10</v>
      </c>
      <c r="B22" s="348" t="s">
        <v>574</v>
      </c>
      <c r="C22" s="347"/>
      <c r="D22" s="350"/>
      <c r="E22" s="350"/>
      <c r="F22" s="350">
        <v>59.640948275874997</v>
      </c>
    </row>
    <row r="23" spans="1:9" s="344" customFormat="1" x14ac:dyDescent="0.25">
      <c r="A23" s="360"/>
      <c r="B23" s="361"/>
      <c r="C23" s="360"/>
      <c r="D23" s="362"/>
      <c r="E23" s="362"/>
      <c r="F23" s="362"/>
    </row>
    <row r="24" spans="1:9" s="344" customFormat="1" x14ac:dyDescent="0.25">
      <c r="A24" s="347"/>
      <c r="B24" s="363" t="s">
        <v>575</v>
      </c>
      <c r="C24" s="364" t="s">
        <v>576</v>
      </c>
      <c r="D24" s="365">
        <v>6.5833333333333341E-2</v>
      </c>
      <c r="E24" s="350"/>
      <c r="F24" s="350"/>
      <c r="I24" s="351"/>
    </row>
  </sheetData>
  <mergeCells count="2">
    <mergeCell ref="A5:F5"/>
    <mergeCell ref="B6:F6"/>
  </mergeCells>
  <pageMargins left="0.7" right="0.7" top="0.75" bottom="0.75" header="0.3" footer="0.3"/>
  <pageSetup paperSize="9" scale="89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B3:H21"/>
  <sheetViews>
    <sheetView zoomScaleNormal="100" workbookViewId="0">
      <selection activeCell="K26" sqref="K26"/>
    </sheetView>
  </sheetViews>
  <sheetFormatPr defaultRowHeight="15" x14ac:dyDescent="0.25"/>
  <cols>
    <col min="1" max="1" width="9.140625" style="369"/>
    <col min="2" max="2" width="6.140625" style="371" customWidth="1"/>
    <col min="3" max="3" width="8.28515625" style="369" customWidth="1"/>
    <col min="4" max="4" width="33.7109375" style="369" customWidth="1"/>
    <col min="5" max="5" width="12" style="369" customWidth="1"/>
    <col min="6" max="6" width="14.7109375" style="369" customWidth="1"/>
    <col min="7" max="7" width="15.28515625" style="369" customWidth="1"/>
    <col min="8" max="16384" width="9.140625" style="369"/>
  </cols>
  <sheetData>
    <row r="3" spans="2:8" ht="42" customHeight="1" x14ac:dyDescent="0.25">
      <c r="B3" s="507" t="s">
        <v>577</v>
      </c>
      <c r="C3" s="507"/>
      <c r="D3" s="507"/>
      <c r="E3" s="507"/>
      <c r="F3" s="507"/>
      <c r="G3" s="507"/>
    </row>
    <row r="4" spans="2:8" s="236" customFormat="1" ht="19.5" x14ac:dyDescent="0.35">
      <c r="B4" s="499" t="s">
        <v>578</v>
      </c>
      <c r="C4" s="499"/>
      <c r="D4" s="499"/>
      <c r="E4" s="499"/>
      <c r="F4" s="499"/>
      <c r="G4" s="499"/>
      <c r="H4" s="370"/>
    </row>
    <row r="5" spans="2:8" ht="15.75" thickBot="1" x14ac:dyDescent="0.3"/>
    <row r="6" spans="2:8" ht="29.25" thickBot="1" x14ac:dyDescent="0.3">
      <c r="B6" s="372" t="s">
        <v>579</v>
      </c>
      <c r="C6" s="508" t="s">
        <v>177</v>
      </c>
      <c r="D6" s="509"/>
      <c r="E6" s="373" t="s">
        <v>580</v>
      </c>
      <c r="F6" s="372" t="s">
        <v>581</v>
      </c>
      <c r="G6" s="374" t="s">
        <v>582</v>
      </c>
    </row>
    <row r="7" spans="2:8" x14ac:dyDescent="0.25">
      <c r="B7" s="510">
        <v>2021</v>
      </c>
      <c r="C7" s="513" t="s">
        <v>583</v>
      </c>
      <c r="D7" s="514"/>
      <c r="E7" s="375">
        <v>900</v>
      </c>
      <c r="F7" s="515">
        <f>SUM(E11:E11)</f>
        <v>78876</v>
      </c>
      <c r="G7" s="518">
        <f>F7*1.2</f>
        <v>94651.199999999997</v>
      </c>
    </row>
    <row r="8" spans="2:8" ht="16.5" customHeight="1" x14ac:dyDescent="0.25">
      <c r="B8" s="511"/>
      <c r="C8" s="521" t="s">
        <v>584</v>
      </c>
      <c r="D8" s="376" t="s">
        <v>585</v>
      </c>
      <c r="E8" s="377">
        <v>10</v>
      </c>
      <c r="F8" s="516"/>
      <c r="G8" s="519"/>
    </row>
    <row r="9" spans="2:8" x14ac:dyDescent="0.25">
      <c r="B9" s="511"/>
      <c r="C9" s="522"/>
      <c r="D9" s="376" t="s">
        <v>586</v>
      </c>
      <c r="E9" s="377">
        <v>30</v>
      </c>
      <c r="F9" s="516"/>
      <c r="G9" s="519"/>
    </row>
    <row r="10" spans="2:8" ht="30" x14ac:dyDescent="0.25">
      <c r="B10" s="511"/>
      <c r="C10" s="523"/>
      <c r="D10" s="376" t="s">
        <v>587</v>
      </c>
      <c r="E10" s="377">
        <v>100</v>
      </c>
      <c r="F10" s="516"/>
      <c r="G10" s="519"/>
    </row>
    <row r="11" spans="2:8" ht="15.75" thickBot="1" x14ac:dyDescent="0.3">
      <c r="B11" s="512"/>
      <c r="C11" s="524" t="s">
        <v>588</v>
      </c>
      <c r="D11" s="525"/>
      <c r="E11" s="378">
        <f>74997+3879</f>
        <v>78876</v>
      </c>
      <c r="F11" s="517"/>
      <c r="G11" s="520"/>
    </row>
    <row r="12" spans="2:8" ht="15.75" thickBot="1" x14ac:dyDescent="0.3">
      <c r="C12" s="379"/>
      <c r="D12" s="379"/>
    </row>
    <row r="13" spans="2:8" ht="30.75" customHeight="1" thickBot="1" x14ac:dyDescent="0.3">
      <c r="B13" s="380"/>
      <c r="C13" s="381" t="s">
        <v>558</v>
      </c>
      <c r="D13" s="381"/>
      <c r="E13" s="382"/>
      <c r="F13" s="383">
        <f>F7</f>
        <v>78876</v>
      </c>
      <c r="G13" s="384">
        <f>G7</f>
        <v>94651.199999999997</v>
      </c>
    </row>
    <row r="14" spans="2:8" ht="15" customHeight="1" x14ac:dyDescent="0.25">
      <c r="C14" s="379"/>
      <c r="D14" s="385"/>
      <c r="E14" s="386" t="s">
        <v>589</v>
      </c>
      <c r="F14" s="387">
        <v>74997</v>
      </c>
      <c r="G14" s="388">
        <f>F14*1.2</f>
        <v>89996.4</v>
      </c>
    </row>
    <row r="15" spans="2:8" ht="17.25" customHeight="1" x14ac:dyDescent="0.25">
      <c r="C15" s="379"/>
      <c r="D15" s="385"/>
      <c r="E15" s="386" t="s">
        <v>590</v>
      </c>
      <c r="F15" s="387">
        <v>969.75</v>
      </c>
      <c r="G15" s="388">
        <v>1163.7</v>
      </c>
    </row>
    <row r="16" spans="2:8" x14ac:dyDescent="0.25">
      <c r="E16" s="386" t="s">
        <v>591</v>
      </c>
      <c r="F16" s="387">
        <v>2909.25</v>
      </c>
      <c r="G16" s="388">
        <v>3491.1</v>
      </c>
    </row>
    <row r="21" spans="7:7" x14ac:dyDescent="0.25">
      <c r="G21" s="389"/>
    </row>
  </sheetData>
  <mergeCells count="9">
    <mergeCell ref="B3:G3"/>
    <mergeCell ref="B4:G4"/>
    <mergeCell ref="C6:D6"/>
    <mergeCell ref="B7:B11"/>
    <mergeCell ref="C7:D7"/>
    <mergeCell ref="F7:F11"/>
    <mergeCell ref="G7:G11"/>
    <mergeCell ref="C8:C10"/>
    <mergeCell ref="C11:D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Y120"/>
  <sheetViews>
    <sheetView view="pageBreakPreview" topLeftCell="A43" zoomScale="85" zoomScaleNormal="100" zoomScaleSheetLayoutView="85" workbookViewId="0">
      <selection activeCell="A169" sqref="A169:M169"/>
    </sheetView>
  </sheetViews>
  <sheetFormatPr defaultColWidth="9.140625" defaultRowHeight="11.25" customHeight="1" x14ac:dyDescent="0.2"/>
  <cols>
    <col min="1" max="1" width="9.7109375" style="119" customWidth="1"/>
    <col min="2" max="2" width="20.7109375" style="119" customWidth="1"/>
    <col min="3" max="3" width="10.7109375" style="119" customWidth="1"/>
    <col min="4" max="4" width="12.85546875" style="119" customWidth="1"/>
    <col min="5" max="5" width="10.42578125" style="119" customWidth="1"/>
    <col min="6" max="6" width="11.7109375" style="119" customWidth="1"/>
    <col min="7" max="7" width="6.140625" style="119" customWidth="1"/>
    <col min="8" max="8" width="9.28515625" style="119" customWidth="1"/>
    <col min="9" max="9" width="10.7109375" style="119" customWidth="1"/>
    <col min="10" max="10" width="12.42578125" style="119" customWidth="1"/>
    <col min="11" max="11" width="13.28515625" style="119" customWidth="1"/>
    <col min="12" max="12" width="17" style="119" customWidth="1"/>
    <col min="13" max="13" width="11.5703125" style="119" customWidth="1"/>
    <col min="14" max="14" width="17" style="119" customWidth="1"/>
    <col min="15" max="15" width="12.85546875" style="119" customWidth="1"/>
    <col min="16" max="16" width="17" style="119" customWidth="1"/>
    <col min="17" max="17" width="75.28515625" style="10" hidden="1" customWidth="1"/>
    <col min="18" max="18" width="126.5703125" style="10" hidden="1" customWidth="1"/>
    <col min="19" max="27" width="9.140625" style="119"/>
    <col min="28" max="33" width="76.140625" style="63" hidden="1" customWidth="1"/>
    <col min="34" max="43" width="127.28515625" style="63" hidden="1" customWidth="1"/>
    <col min="44" max="49" width="76.140625" style="63" hidden="1" customWidth="1"/>
    <col min="50" max="59" width="127.28515625" style="63" hidden="1" customWidth="1"/>
    <col min="60" max="65" width="76.140625" style="63" hidden="1" customWidth="1"/>
    <col min="66" max="75" width="127.28515625" style="63" hidden="1" customWidth="1"/>
    <col min="76" max="81" width="76.140625" style="63" hidden="1" customWidth="1"/>
    <col min="82" max="91" width="127.28515625" style="63" hidden="1" customWidth="1"/>
    <col min="92" max="97" width="76.140625" style="63" hidden="1" customWidth="1"/>
    <col min="98" max="107" width="127.28515625" style="63" hidden="1" customWidth="1"/>
    <col min="108" max="113" width="76.140625" style="63" hidden="1" customWidth="1"/>
    <col min="114" max="123" width="127.28515625" style="63" hidden="1" customWidth="1"/>
    <col min="124" max="129" width="76.140625" style="63" hidden="1" customWidth="1"/>
    <col min="130" max="139" width="127.28515625" style="63" hidden="1" customWidth="1"/>
    <col min="140" max="187" width="203.42578125" style="63" hidden="1" customWidth="1"/>
    <col min="188" max="192" width="66.42578125" style="63" hidden="1" customWidth="1"/>
    <col min="193" max="196" width="45.7109375" style="63" hidden="1" customWidth="1"/>
    <col min="197" max="197" width="203.42578125" style="63" hidden="1" customWidth="1"/>
    <col min="198" max="203" width="51.85546875" style="63" hidden="1" customWidth="1"/>
    <col min="204" max="204" width="173" style="63" hidden="1" customWidth="1"/>
    <col min="205" max="208" width="156" style="63" hidden="1" customWidth="1"/>
    <col min="209" max="209" width="84.28515625" style="63" hidden="1" customWidth="1"/>
    <col min="210" max="215" width="61.140625" style="63" hidden="1" customWidth="1"/>
    <col min="216" max="221" width="82" style="63" hidden="1" customWidth="1"/>
    <col min="222" max="227" width="61.140625" style="63" hidden="1" customWidth="1"/>
    <col min="228" max="233" width="82" style="63" hidden="1" customWidth="1"/>
    <col min="234" max="16384" width="9.140625" style="119"/>
  </cols>
  <sheetData>
    <row r="1" spans="1:171" s="5" customFormat="1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 t="s">
        <v>0</v>
      </c>
    </row>
    <row r="2" spans="1:171" s="5" customFormat="1" ht="11.2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P2" s="4" t="s">
        <v>1</v>
      </c>
    </row>
    <row r="3" spans="1:171" s="5" customFormat="1" ht="1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 s="4"/>
    </row>
    <row r="4" spans="1:171" s="5" customFormat="1" ht="12.75" customHeight="1" x14ac:dyDescent="0.25">
      <c r="A4" s="440" t="s">
        <v>2</v>
      </c>
      <c r="B4" s="440"/>
      <c r="C4" s="440"/>
      <c r="D4" s="440"/>
      <c r="E4" s="440"/>
      <c r="F4" s="440"/>
      <c r="G4" s="448" t="s">
        <v>3</v>
      </c>
      <c r="H4" s="448"/>
      <c r="I4" s="448"/>
      <c r="J4" s="448"/>
      <c r="K4" s="448"/>
      <c r="L4" s="448"/>
      <c r="M4" s="448"/>
      <c r="N4" s="448"/>
      <c r="O4" s="448"/>
      <c r="P4" s="448"/>
    </row>
    <row r="5" spans="1:171" s="5" customFormat="1" ht="45" customHeight="1" x14ac:dyDescent="0.25">
      <c r="A5" s="440" t="s">
        <v>4</v>
      </c>
      <c r="B5" s="440"/>
      <c r="C5" s="440"/>
      <c r="D5" s="440"/>
      <c r="E5" s="440"/>
      <c r="F5" s="440"/>
      <c r="G5" s="441" t="s">
        <v>76</v>
      </c>
      <c r="H5" s="441"/>
      <c r="I5" s="441"/>
      <c r="J5" s="441"/>
      <c r="K5" s="441"/>
      <c r="L5" s="441"/>
      <c r="M5" s="441"/>
      <c r="N5" s="441"/>
      <c r="O5" s="441"/>
      <c r="P5" s="441"/>
      <c r="AB5" s="7" t="s">
        <v>4</v>
      </c>
      <c r="AC5" s="7" t="s">
        <v>5</v>
      </c>
      <c r="AD5" s="7" t="s">
        <v>5</v>
      </c>
      <c r="AE5" s="7" t="s">
        <v>5</v>
      </c>
      <c r="AF5" s="7" t="s">
        <v>5</v>
      </c>
      <c r="AG5" s="7" t="s">
        <v>5</v>
      </c>
      <c r="AH5" s="7" t="s">
        <v>76</v>
      </c>
      <c r="AI5" s="7" t="s">
        <v>5</v>
      </c>
      <c r="AJ5" s="7" t="s">
        <v>5</v>
      </c>
      <c r="AK5" s="7" t="s">
        <v>5</v>
      </c>
      <c r="AL5" s="7" t="s">
        <v>5</v>
      </c>
      <c r="AM5" s="7" t="s">
        <v>5</v>
      </c>
      <c r="AN5" s="7" t="s">
        <v>5</v>
      </c>
      <c r="AO5" s="7" t="s">
        <v>5</v>
      </c>
      <c r="AP5" s="7" t="s">
        <v>5</v>
      </c>
      <c r="AQ5" s="7" t="s">
        <v>5</v>
      </c>
    </row>
    <row r="6" spans="1:171" s="5" customFormat="1" ht="67.5" customHeight="1" x14ac:dyDescent="0.25">
      <c r="A6" s="440" t="s">
        <v>6</v>
      </c>
      <c r="B6" s="440"/>
      <c r="C6" s="440"/>
      <c r="D6" s="440"/>
      <c r="E6" s="440"/>
      <c r="F6" s="440"/>
      <c r="G6" s="441" t="s">
        <v>77</v>
      </c>
      <c r="H6" s="441"/>
      <c r="I6" s="441"/>
      <c r="J6" s="441"/>
      <c r="K6" s="441"/>
      <c r="L6" s="441"/>
      <c r="M6" s="441"/>
      <c r="N6" s="441"/>
      <c r="O6" s="441"/>
      <c r="P6" s="441"/>
      <c r="AR6" s="7" t="s">
        <v>6</v>
      </c>
      <c r="AS6" s="7" t="s">
        <v>5</v>
      </c>
      <c r="AT6" s="7" t="s">
        <v>5</v>
      </c>
      <c r="AU6" s="7" t="s">
        <v>5</v>
      </c>
      <c r="AV6" s="7" t="s">
        <v>5</v>
      </c>
      <c r="AW6" s="7" t="s">
        <v>5</v>
      </c>
      <c r="AX6" s="7" t="s">
        <v>77</v>
      </c>
      <c r="AY6" s="7" t="s">
        <v>5</v>
      </c>
      <c r="AZ6" s="7" t="s">
        <v>5</v>
      </c>
      <c r="BA6" s="7" t="s">
        <v>5</v>
      </c>
      <c r="BB6" s="7" t="s">
        <v>5</v>
      </c>
      <c r="BC6" s="7" t="s">
        <v>5</v>
      </c>
      <c r="BD6" s="7" t="s">
        <v>5</v>
      </c>
      <c r="BE6" s="7" t="s">
        <v>5</v>
      </c>
      <c r="BF6" s="7" t="s">
        <v>5</v>
      </c>
      <c r="BG6" s="7" t="s">
        <v>5</v>
      </c>
    </row>
    <row r="7" spans="1:171" s="5" customFormat="1" ht="67.5" customHeight="1" x14ac:dyDescent="0.25">
      <c r="A7" s="447" t="s">
        <v>7</v>
      </c>
      <c r="B7" s="447"/>
      <c r="C7" s="447"/>
      <c r="D7" s="447"/>
      <c r="E7" s="447"/>
      <c r="F7" s="447"/>
      <c r="G7" s="441" t="s">
        <v>8</v>
      </c>
      <c r="H7" s="441"/>
      <c r="I7" s="441"/>
      <c r="J7" s="441"/>
      <c r="K7" s="441"/>
      <c r="L7" s="441"/>
      <c r="M7" s="441"/>
      <c r="N7" s="441"/>
      <c r="O7" s="441"/>
      <c r="P7" s="441"/>
      <c r="Q7" s="8" t="s">
        <v>7</v>
      </c>
      <c r="R7" s="9" t="s">
        <v>8</v>
      </c>
      <c r="S7" s="7"/>
      <c r="T7" s="7"/>
      <c r="U7" s="7"/>
      <c r="V7" s="7"/>
      <c r="W7" s="7"/>
      <c r="X7" s="7"/>
      <c r="Y7" s="7"/>
      <c r="Z7" s="7"/>
      <c r="AA7" s="7"/>
      <c r="BH7" s="7" t="s">
        <v>7</v>
      </c>
      <c r="BI7" s="7" t="s">
        <v>5</v>
      </c>
      <c r="BJ7" s="7" t="s">
        <v>5</v>
      </c>
      <c r="BK7" s="7" t="s">
        <v>5</v>
      </c>
      <c r="BL7" s="7" t="s">
        <v>5</v>
      </c>
      <c r="BM7" s="7" t="s">
        <v>5</v>
      </c>
      <c r="BN7" s="7" t="s">
        <v>8</v>
      </c>
      <c r="BO7" s="7" t="s">
        <v>5</v>
      </c>
      <c r="BP7" s="7" t="s">
        <v>5</v>
      </c>
      <c r="BQ7" s="7" t="s">
        <v>5</v>
      </c>
      <c r="BR7" s="7" t="s">
        <v>5</v>
      </c>
      <c r="BS7" s="7" t="s">
        <v>5</v>
      </c>
      <c r="BT7" s="7" t="s">
        <v>5</v>
      </c>
      <c r="BU7" s="7" t="s">
        <v>5</v>
      </c>
      <c r="BV7" s="7" t="s">
        <v>5</v>
      </c>
      <c r="BW7" s="7" t="s">
        <v>5</v>
      </c>
    </row>
    <row r="8" spans="1:171" s="5" customFormat="1" ht="33.75" customHeight="1" x14ac:dyDescent="0.25">
      <c r="A8" s="440" t="s">
        <v>9</v>
      </c>
      <c r="B8" s="440"/>
      <c r="C8" s="440"/>
      <c r="D8" s="440"/>
      <c r="E8" s="440"/>
      <c r="F8" s="440"/>
      <c r="G8" s="441" t="s">
        <v>10</v>
      </c>
      <c r="H8" s="441"/>
      <c r="I8" s="441"/>
      <c r="J8" s="441"/>
      <c r="K8" s="441"/>
      <c r="L8" s="441"/>
      <c r="M8" s="441"/>
      <c r="N8" s="441"/>
      <c r="O8" s="441"/>
      <c r="P8" s="441"/>
      <c r="Q8" s="8" t="s">
        <v>9</v>
      </c>
      <c r="R8" s="9" t="s">
        <v>10</v>
      </c>
      <c r="S8" s="7"/>
      <c r="T8" s="7"/>
      <c r="U8" s="7"/>
      <c r="V8" s="7"/>
      <c r="W8" s="7"/>
      <c r="X8" s="7"/>
      <c r="Y8" s="7"/>
      <c r="Z8" s="7"/>
      <c r="AA8" s="7"/>
      <c r="BX8" s="7" t="s">
        <v>9</v>
      </c>
      <c r="BY8" s="7" t="s">
        <v>5</v>
      </c>
      <c r="BZ8" s="7" t="s">
        <v>5</v>
      </c>
      <c r="CA8" s="7" t="s">
        <v>5</v>
      </c>
      <c r="CB8" s="7" t="s">
        <v>5</v>
      </c>
      <c r="CC8" s="7" t="s">
        <v>5</v>
      </c>
      <c r="CD8" s="7" t="s">
        <v>10</v>
      </c>
      <c r="CE8" s="7" t="s">
        <v>5</v>
      </c>
      <c r="CF8" s="7" t="s">
        <v>5</v>
      </c>
      <c r="CG8" s="7" t="s">
        <v>5</v>
      </c>
      <c r="CH8" s="7" t="s">
        <v>5</v>
      </c>
      <c r="CI8" s="7" t="s">
        <v>5</v>
      </c>
      <c r="CJ8" s="7" t="s">
        <v>5</v>
      </c>
      <c r="CK8" s="7" t="s">
        <v>5</v>
      </c>
      <c r="CL8" s="7" t="s">
        <v>5</v>
      </c>
      <c r="CM8" s="7" t="s">
        <v>5</v>
      </c>
    </row>
    <row r="9" spans="1:171" s="5" customFormat="1" ht="11.25" customHeight="1" x14ac:dyDescent="0.25">
      <c r="A9" s="440" t="s">
        <v>11</v>
      </c>
      <c r="B9" s="440"/>
      <c r="C9" s="440"/>
      <c r="D9" s="440"/>
      <c r="E9" s="440"/>
      <c r="F9" s="440"/>
      <c r="G9" s="441"/>
      <c r="H9" s="441"/>
      <c r="I9" s="441"/>
      <c r="J9" s="441"/>
      <c r="K9" s="441"/>
      <c r="L9" s="441"/>
      <c r="M9" s="441"/>
      <c r="N9" s="441"/>
      <c r="O9" s="441"/>
      <c r="P9" s="441"/>
      <c r="CN9" s="7" t="s">
        <v>11</v>
      </c>
      <c r="CO9" s="7" t="s">
        <v>5</v>
      </c>
      <c r="CP9" s="7" t="s">
        <v>5</v>
      </c>
      <c r="CQ9" s="7" t="s">
        <v>5</v>
      </c>
      <c r="CR9" s="7" t="s">
        <v>5</v>
      </c>
      <c r="CS9" s="7" t="s">
        <v>5</v>
      </c>
      <c r="CT9" s="7" t="s">
        <v>5</v>
      </c>
      <c r="CU9" s="7" t="s">
        <v>5</v>
      </c>
      <c r="CV9" s="7" t="s">
        <v>5</v>
      </c>
      <c r="CW9" s="7" t="s">
        <v>5</v>
      </c>
      <c r="CX9" s="7" t="s">
        <v>5</v>
      </c>
      <c r="CY9" s="7" t="s">
        <v>5</v>
      </c>
      <c r="CZ9" s="7" t="s">
        <v>5</v>
      </c>
      <c r="DA9" s="7" t="s">
        <v>5</v>
      </c>
      <c r="DB9" s="7" t="s">
        <v>5</v>
      </c>
      <c r="DC9" s="7" t="s">
        <v>5</v>
      </c>
    </row>
    <row r="10" spans="1:171" s="5" customFormat="1" ht="11.25" customHeight="1" x14ac:dyDescent="0.25">
      <c r="A10" s="440" t="s">
        <v>12</v>
      </c>
      <c r="B10" s="440"/>
      <c r="C10" s="440"/>
      <c r="D10" s="440"/>
      <c r="E10" s="440"/>
      <c r="F10" s="440"/>
      <c r="G10" s="441" t="s">
        <v>13</v>
      </c>
      <c r="H10" s="441"/>
      <c r="I10" s="441"/>
      <c r="J10" s="441"/>
      <c r="K10" s="441"/>
      <c r="L10" s="441"/>
      <c r="M10" s="441"/>
      <c r="N10" s="441"/>
      <c r="O10" s="441"/>
      <c r="P10" s="441"/>
      <c r="R10" s="10" t="s">
        <v>13</v>
      </c>
      <c r="DD10" s="7" t="s">
        <v>12</v>
      </c>
      <c r="DE10" s="7" t="s">
        <v>5</v>
      </c>
      <c r="DF10" s="7" t="s">
        <v>5</v>
      </c>
      <c r="DG10" s="7" t="s">
        <v>5</v>
      </c>
      <c r="DH10" s="7" t="s">
        <v>5</v>
      </c>
      <c r="DI10" s="7" t="s">
        <v>5</v>
      </c>
      <c r="DJ10" s="7" t="s">
        <v>13</v>
      </c>
      <c r="DK10" s="7" t="s">
        <v>5</v>
      </c>
      <c r="DL10" s="7" t="s">
        <v>5</v>
      </c>
      <c r="DM10" s="7" t="s">
        <v>5</v>
      </c>
      <c r="DN10" s="7" t="s">
        <v>5</v>
      </c>
      <c r="DO10" s="7" t="s">
        <v>5</v>
      </c>
      <c r="DP10" s="7" t="s">
        <v>5</v>
      </c>
      <c r="DQ10" s="7" t="s">
        <v>5</v>
      </c>
      <c r="DR10" s="7" t="s">
        <v>5</v>
      </c>
      <c r="DS10" s="7" t="s">
        <v>5</v>
      </c>
    </row>
    <row r="11" spans="1:171" s="5" customFormat="1" ht="15" x14ac:dyDescent="0.25">
      <c r="A11" s="440" t="s">
        <v>14</v>
      </c>
      <c r="B11" s="440"/>
      <c r="C11" s="440"/>
      <c r="D11" s="440"/>
      <c r="E11" s="440"/>
      <c r="F11" s="440"/>
      <c r="G11" s="441" t="s">
        <v>15</v>
      </c>
      <c r="H11" s="441"/>
      <c r="I11" s="441"/>
      <c r="J11" s="441"/>
      <c r="K11" s="441"/>
      <c r="L11" s="441"/>
      <c r="M11" s="441"/>
      <c r="N11" s="441"/>
      <c r="O11" s="441"/>
      <c r="P11" s="441"/>
      <c r="R11" s="10" t="s">
        <v>15</v>
      </c>
      <c r="DT11" s="7" t="s">
        <v>14</v>
      </c>
      <c r="DU11" s="7" t="s">
        <v>5</v>
      </c>
      <c r="DV11" s="7" t="s">
        <v>5</v>
      </c>
      <c r="DW11" s="7" t="s">
        <v>5</v>
      </c>
      <c r="DX11" s="7" t="s">
        <v>5</v>
      </c>
      <c r="DY11" s="7" t="s">
        <v>5</v>
      </c>
      <c r="DZ11" s="7" t="s">
        <v>15</v>
      </c>
      <c r="EA11" s="7" t="s">
        <v>5</v>
      </c>
      <c r="EB11" s="7" t="s">
        <v>5</v>
      </c>
      <c r="EC11" s="7" t="s">
        <v>5</v>
      </c>
      <c r="ED11" s="7" t="s">
        <v>5</v>
      </c>
      <c r="EE11" s="7" t="s">
        <v>5</v>
      </c>
      <c r="EF11" s="7" t="s">
        <v>5</v>
      </c>
      <c r="EG11" s="7" t="s">
        <v>5</v>
      </c>
      <c r="EH11" s="7" t="s">
        <v>5</v>
      </c>
      <c r="EI11" s="7" t="s">
        <v>5</v>
      </c>
    </row>
    <row r="12" spans="1:171" s="5" customFormat="1" ht="6" customHeight="1" x14ac:dyDescent="0.25">
      <c r="A12" s="11"/>
      <c r="B12" s="6"/>
      <c r="C12" s="6"/>
      <c r="D12" s="6"/>
      <c r="E12" s="6"/>
      <c r="F12" s="12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71" s="5" customFormat="1" ht="15" x14ac:dyDescent="0.25">
      <c r="A13" s="442" t="s">
        <v>74</v>
      </c>
      <c r="B13" s="442"/>
      <c r="C13" s="442"/>
      <c r="D13" s="442"/>
      <c r="E13" s="442"/>
      <c r="F13" s="442"/>
      <c r="G13" s="442"/>
      <c r="H13" s="442"/>
      <c r="I13" s="442"/>
      <c r="J13" s="442"/>
      <c r="K13" s="442"/>
      <c r="L13" s="442"/>
      <c r="M13" s="442"/>
      <c r="N13" s="442"/>
      <c r="O13" s="442"/>
      <c r="P13" s="442"/>
      <c r="EJ13" s="7" t="s">
        <v>5</v>
      </c>
      <c r="EK13" s="7" t="s">
        <v>5</v>
      </c>
      <c r="EL13" s="7" t="s">
        <v>5</v>
      </c>
      <c r="EM13" s="7" t="s">
        <v>5</v>
      </c>
      <c r="EN13" s="7" t="s">
        <v>5</v>
      </c>
      <c r="EO13" s="7" t="s">
        <v>5</v>
      </c>
      <c r="EP13" s="7" t="s">
        <v>5</v>
      </c>
      <c r="EQ13" s="7" t="s">
        <v>5</v>
      </c>
      <c r="ER13" s="7" t="s">
        <v>5</v>
      </c>
      <c r="ES13" s="7" t="s">
        <v>5</v>
      </c>
      <c r="ET13" s="7" t="s">
        <v>5</v>
      </c>
      <c r="EU13" s="7" t="s">
        <v>5</v>
      </c>
      <c r="EV13" s="7" t="s">
        <v>5</v>
      </c>
      <c r="EW13" s="7" t="s">
        <v>5</v>
      </c>
      <c r="EX13" s="7" t="s">
        <v>5</v>
      </c>
      <c r="EY13" s="7" t="s">
        <v>5</v>
      </c>
    </row>
    <row r="14" spans="1:171" s="5" customFormat="1" ht="15" customHeight="1" x14ac:dyDescent="0.25">
      <c r="A14" s="443" t="s">
        <v>16</v>
      </c>
      <c r="B14" s="443"/>
      <c r="C14" s="443"/>
      <c r="D14" s="443"/>
      <c r="E14" s="443"/>
      <c r="F14" s="443"/>
      <c r="G14" s="443"/>
      <c r="H14" s="443"/>
      <c r="I14" s="443"/>
      <c r="J14" s="443"/>
      <c r="K14" s="443"/>
      <c r="L14" s="443"/>
      <c r="M14" s="443"/>
      <c r="N14" s="443"/>
      <c r="O14" s="443"/>
      <c r="P14" s="443"/>
    </row>
    <row r="15" spans="1:171" s="5" customFormat="1" ht="6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71" s="5" customFormat="1" ht="43.5" customHeight="1" x14ac:dyDescent="0.25">
      <c r="A16" s="444" t="str">
        <f>A20</f>
        <v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ИСУЭЭ)</v>
      </c>
      <c r="B16" s="444"/>
      <c r="C16" s="444"/>
      <c r="D16" s="444"/>
      <c r="E16" s="444"/>
      <c r="F16" s="444"/>
      <c r="G16" s="444"/>
      <c r="H16" s="444"/>
      <c r="I16" s="444"/>
      <c r="J16" s="444"/>
      <c r="K16" s="444"/>
      <c r="L16" s="444"/>
      <c r="M16" s="444"/>
      <c r="N16" s="444"/>
      <c r="O16" s="444"/>
      <c r="P16" s="444"/>
      <c r="EZ16" s="7" t="s">
        <v>5</v>
      </c>
      <c r="FA16" s="7" t="s">
        <v>5</v>
      </c>
      <c r="FB16" s="7" t="s">
        <v>5</v>
      </c>
      <c r="FC16" s="7" t="s">
        <v>5</v>
      </c>
      <c r="FD16" s="7" t="s">
        <v>5</v>
      </c>
      <c r="FE16" s="7" t="s">
        <v>5</v>
      </c>
      <c r="FF16" s="7" t="s">
        <v>5</v>
      </c>
      <c r="FG16" s="7" t="s">
        <v>5</v>
      </c>
      <c r="FH16" s="7" t="s">
        <v>5</v>
      </c>
      <c r="FI16" s="7" t="s">
        <v>5</v>
      </c>
      <c r="FJ16" s="7" t="s">
        <v>5</v>
      </c>
      <c r="FK16" s="7" t="s">
        <v>5</v>
      </c>
      <c r="FL16" s="7" t="s">
        <v>5</v>
      </c>
      <c r="FM16" s="7" t="s">
        <v>5</v>
      </c>
      <c r="FN16" s="7" t="s">
        <v>5</v>
      </c>
      <c r="FO16" s="7" t="s">
        <v>5</v>
      </c>
    </row>
    <row r="17" spans="1:196" s="5" customFormat="1" ht="15" x14ac:dyDescent="0.25">
      <c r="A17" s="443" t="s">
        <v>17</v>
      </c>
      <c r="B17" s="443"/>
      <c r="C17" s="443"/>
      <c r="D17" s="443"/>
      <c r="E17" s="443"/>
      <c r="F17" s="443"/>
      <c r="G17" s="443"/>
      <c r="H17" s="443"/>
      <c r="I17" s="443"/>
      <c r="J17" s="443"/>
      <c r="K17" s="443"/>
      <c r="L17" s="443"/>
      <c r="M17" s="443"/>
      <c r="N17" s="443"/>
      <c r="O17" s="443"/>
      <c r="P17" s="443"/>
    </row>
    <row r="18" spans="1:196" s="5" customFormat="1" ht="17.25" customHeight="1" x14ac:dyDescent="0.25">
      <c r="A18" s="445" t="s">
        <v>75</v>
      </c>
      <c r="B18" s="445"/>
      <c r="C18" s="445"/>
      <c r="D18" s="445"/>
      <c r="E18" s="445"/>
      <c r="F18" s="445"/>
      <c r="G18" s="445"/>
      <c r="H18" s="445"/>
      <c r="I18" s="445"/>
      <c r="J18" s="445"/>
      <c r="K18" s="445"/>
      <c r="L18" s="445"/>
      <c r="M18" s="445"/>
      <c r="N18" s="445"/>
      <c r="O18" s="445"/>
      <c r="P18" s="445"/>
    </row>
    <row r="19" spans="1:196" s="5" customFormat="1" ht="8.2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96" s="5" customFormat="1" ht="34.5" customHeight="1" x14ac:dyDescent="0.25">
      <c r="A20" s="444" t="s">
        <v>106</v>
      </c>
      <c r="B20" s="444"/>
      <c r="C20" s="444"/>
      <c r="D20" s="444"/>
      <c r="E20" s="444"/>
      <c r="F20" s="444"/>
      <c r="G20" s="444"/>
      <c r="H20" s="444"/>
      <c r="I20" s="444"/>
      <c r="J20" s="444"/>
      <c r="K20" s="444"/>
      <c r="L20" s="444"/>
      <c r="M20" s="444"/>
      <c r="N20" s="444"/>
      <c r="O20" s="444"/>
      <c r="P20" s="444"/>
      <c r="FP20" s="7" t="s">
        <v>78</v>
      </c>
      <c r="FQ20" s="7" t="s">
        <v>5</v>
      </c>
      <c r="FR20" s="7" t="s">
        <v>5</v>
      </c>
      <c r="FS20" s="7" t="s">
        <v>5</v>
      </c>
      <c r="FT20" s="7" t="s">
        <v>5</v>
      </c>
      <c r="FU20" s="7" t="s">
        <v>5</v>
      </c>
      <c r="FV20" s="7" t="s">
        <v>5</v>
      </c>
      <c r="FW20" s="7" t="s">
        <v>5</v>
      </c>
      <c r="FX20" s="7" t="s">
        <v>5</v>
      </c>
      <c r="FY20" s="7" t="s">
        <v>5</v>
      </c>
      <c r="FZ20" s="7" t="s">
        <v>5</v>
      </c>
      <c r="GA20" s="7" t="s">
        <v>5</v>
      </c>
      <c r="GB20" s="7" t="s">
        <v>5</v>
      </c>
      <c r="GC20" s="7" t="s">
        <v>5</v>
      </c>
      <c r="GD20" s="7" t="s">
        <v>5</v>
      </c>
      <c r="GE20" s="7" t="s">
        <v>5</v>
      </c>
    </row>
    <row r="21" spans="1:196" s="5" customFormat="1" ht="11.25" customHeight="1" x14ac:dyDescent="0.25">
      <c r="A21" s="446" t="s">
        <v>18</v>
      </c>
      <c r="B21" s="446"/>
      <c r="C21" s="446"/>
      <c r="D21" s="446"/>
      <c r="E21" s="446"/>
      <c r="F21" s="446"/>
      <c r="G21" s="446"/>
      <c r="H21" s="446"/>
      <c r="I21" s="446"/>
      <c r="J21" s="446"/>
      <c r="K21" s="446"/>
      <c r="L21" s="446"/>
      <c r="M21" s="446"/>
      <c r="N21" s="446"/>
      <c r="O21" s="446"/>
      <c r="P21" s="446"/>
    </row>
    <row r="22" spans="1:196" s="5" customFormat="1" ht="12" customHeight="1" x14ac:dyDescent="0.25">
      <c r="A22" s="6" t="s">
        <v>19</v>
      </c>
      <c r="B22" s="14" t="s">
        <v>20</v>
      </c>
      <c r="C22" s="3" t="s">
        <v>21</v>
      </c>
      <c r="D22" s="3"/>
      <c r="E22" s="3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</row>
    <row r="23" spans="1:196" s="5" customFormat="1" ht="15" x14ac:dyDescent="0.25">
      <c r="A23" s="6" t="s">
        <v>22</v>
      </c>
      <c r="B23" s="439"/>
      <c r="C23" s="439"/>
      <c r="D23" s="439"/>
      <c r="E23" s="439"/>
      <c r="F23" s="439"/>
      <c r="G23" s="15"/>
      <c r="H23" s="15"/>
      <c r="I23" s="15"/>
      <c r="J23" s="15"/>
      <c r="K23" s="15"/>
      <c r="L23" s="15"/>
      <c r="M23" s="15"/>
      <c r="N23" s="15"/>
      <c r="O23" s="15"/>
      <c r="P23" s="15"/>
      <c r="GF23" s="7" t="s">
        <v>5</v>
      </c>
      <c r="GG23" s="7" t="s">
        <v>5</v>
      </c>
      <c r="GH23" s="7" t="s">
        <v>5</v>
      </c>
      <c r="GI23" s="7" t="s">
        <v>5</v>
      </c>
      <c r="GJ23" s="7" t="s">
        <v>5</v>
      </c>
    </row>
    <row r="24" spans="1:196" s="5" customFormat="1" ht="10.5" customHeight="1" x14ac:dyDescent="0.25">
      <c r="A24" s="6"/>
      <c r="B24" s="433" t="s">
        <v>23</v>
      </c>
      <c r="C24" s="433"/>
      <c r="D24" s="433"/>
      <c r="E24" s="433"/>
      <c r="F24" s="433"/>
      <c r="G24" s="16"/>
      <c r="H24" s="16"/>
      <c r="I24" s="16"/>
      <c r="J24" s="16"/>
      <c r="K24" s="16"/>
      <c r="L24" s="16"/>
      <c r="M24" s="16"/>
      <c r="N24" s="16"/>
      <c r="O24" s="17"/>
      <c r="P24" s="16"/>
    </row>
    <row r="25" spans="1:196" s="5" customFormat="1" ht="9.75" customHeight="1" x14ac:dyDescent="0.25">
      <c r="A25" s="6"/>
      <c r="B25" s="6"/>
      <c r="C25" s="6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6"/>
      <c r="P25" s="16"/>
    </row>
    <row r="26" spans="1:196" s="5" customFormat="1" ht="15" x14ac:dyDescent="0.25">
      <c r="A26" s="19" t="s">
        <v>24</v>
      </c>
      <c r="B26" s="20"/>
      <c r="C26" s="434" t="s">
        <v>25</v>
      </c>
      <c r="D26" s="434"/>
      <c r="E26" s="434"/>
      <c r="F26" s="434"/>
      <c r="G26" s="7"/>
      <c r="H26" s="7"/>
      <c r="I26" s="7"/>
      <c r="J26" s="7"/>
      <c r="K26" s="7"/>
      <c r="L26" s="7"/>
      <c r="M26" s="7"/>
      <c r="N26" s="7"/>
      <c r="O26" s="7"/>
      <c r="P26" s="7"/>
      <c r="GK26" s="7" t="s">
        <v>25</v>
      </c>
      <c r="GL26" s="7" t="s">
        <v>5</v>
      </c>
      <c r="GM26" s="7" t="s">
        <v>5</v>
      </c>
      <c r="GN26" s="7" t="s">
        <v>5</v>
      </c>
    </row>
    <row r="27" spans="1:196" s="5" customFormat="1" ht="9.75" customHeight="1" x14ac:dyDescent="0.25">
      <c r="A27" s="6"/>
      <c r="B27" s="20"/>
      <c r="C27" s="21"/>
      <c r="D27" s="22"/>
      <c r="E27" s="22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</row>
    <row r="28" spans="1:196" s="5" customFormat="1" ht="12" customHeight="1" x14ac:dyDescent="0.25">
      <c r="A28" s="19" t="s">
        <v>26</v>
      </c>
      <c r="B28" s="20"/>
      <c r="C28" s="24"/>
      <c r="D28" s="25">
        <v>98.2</v>
      </c>
      <c r="E28" s="26" t="s">
        <v>27</v>
      </c>
      <c r="G28" s="20"/>
      <c r="H28" s="20"/>
      <c r="I28" s="20"/>
      <c r="J28" s="20"/>
      <c r="K28" s="20"/>
      <c r="L28" s="20"/>
      <c r="M28" s="20"/>
      <c r="N28" s="27"/>
      <c r="O28" s="27"/>
      <c r="P28" s="20"/>
    </row>
    <row r="29" spans="1:196" s="5" customFormat="1" ht="12" customHeight="1" x14ac:dyDescent="0.25">
      <c r="A29" s="6"/>
      <c r="B29" s="28" t="s">
        <v>28</v>
      </c>
      <c r="C29" s="29"/>
      <c r="D29" s="30"/>
      <c r="E29" s="26"/>
      <c r="G29" s="20"/>
    </row>
    <row r="30" spans="1:196" s="5" customFormat="1" ht="12" customHeight="1" x14ac:dyDescent="0.25">
      <c r="A30" s="6"/>
      <c r="B30" s="31" t="s">
        <v>29</v>
      </c>
      <c r="C30" s="24"/>
      <c r="D30" s="25">
        <v>0</v>
      </c>
      <c r="E30" s="26" t="s">
        <v>27</v>
      </c>
      <c r="I30" s="20"/>
      <c r="K30" s="20" t="s">
        <v>30</v>
      </c>
      <c r="L30" s="20"/>
      <c r="M30" s="20"/>
      <c r="N30" s="32"/>
      <c r="O30" s="25">
        <v>43.8</v>
      </c>
      <c r="P30" s="26" t="s">
        <v>27</v>
      </c>
    </row>
    <row r="31" spans="1:196" s="5" customFormat="1" ht="12" customHeight="1" x14ac:dyDescent="0.25">
      <c r="A31" s="6"/>
      <c r="B31" s="31" t="s">
        <v>31</v>
      </c>
      <c r="C31" s="33"/>
      <c r="D31" s="34">
        <v>35.950000000000003</v>
      </c>
      <c r="E31" s="26" t="s">
        <v>27</v>
      </c>
      <c r="I31" s="20"/>
      <c r="K31" s="20" t="s">
        <v>32</v>
      </c>
      <c r="L31" s="20"/>
      <c r="M31" s="20"/>
      <c r="N31" s="32"/>
      <c r="O31" s="25">
        <v>0.11</v>
      </c>
      <c r="P31" s="26" t="s">
        <v>27</v>
      </c>
    </row>
    <row r="32" spans="1:196" s="5" customFormat="1" ht="12" customHeight="1" x14ac:dyDescent="0.25">
      <c r="A32" s="6"/>
      <c r="B32" s="31" t="s">
        <v>33</v>
      </c>
      <c r="C32" s="33"/>
      <c r="D32" s="35">
        <v>8583.42</v>
      </c>
      <c r="E32" s="26" t="s">
        <v>27</v>
      </c>
      <c r="I32" s="20"/>
      <c r="K32" s="20" t="s">
        <v>34</v>
      </c>
      <c r="L32" s="20"/>
      <c r="M32" s="20"/>
      <c r="N32" s="36"/>
      <c r="O32" s="34">
        <v>59.97</v>
      </c>
      <c r="P32" s="37" t="s">
        <v>35</v>
      </c>
    </row>
    <row r="33" spans="1:205" s="5" customFormat="1" ht="12" customHeight="1" x14ac:dyDescent="0.25">
      <c r="A33" s="6"/>
      <c r="B33" s="31" t="s">
        <v>36</v>
      </c>
      <c r="C33" s="33"/>
      <c r="D33" s="25">
        <v>62.25</v>
      </c>
      <c r="E33" s="26" t="s">
        <v>27</v>
      </c>
      <c r="I33" s="20"/>
      <c r="K33" s="20" t="s">
        <v>37</v>
      </c>
      <c r="L33" s="20"/>
      <c r="M33" s="20"/>
      <c r="N33" s="36"/>
      <c r="O33" s="34">
        <v>0.2</v>
      </c>
      <c r="P33" s="37" t="s">
        <v>35</v>
      </c>
    </row>
    <row r="34" spans="1:205" s="5" customFormat="1" ht="9.75" customHeight="1" x14ac:dyDescent="0.25">
      <c r="A34" s="6"/>
      <c r="B34" s="20"/>
      <c r="D34" s="38"/>
      <c r="E34" s="26"/>
      <c r="H34" s="20"/>
      <c r="I34" s="20"/>
      <c r="J34" s="20"/>
      <c r="K34" s="20"/>
      <c r="L34" s="20"/>
      <c r="M34" s="20"/>
      <c r="N34" s="23"/>
      <c r="O34" s="23"/>
      <c r="P34" s="20"/>
    </row>
    <row r="35" spans="1:205" s="5" customFormat="1" ht="11.25" customHeight="1" x14ac:dyDescent="0.25">
      <c r="A35" s="435" t="s">
        <v>38</v>
      </c>
      <c r="B35" s="417" t="s">
        <v>39</v>
      </c>
      <c r="C35" s="418" t="s">
        <v>40</v>
      </c>
      <c r="D35" s="419"/>
      <c r="E35" s="419"/>
      <c r="F35" s="419"/>
      <c r="G35" s="420"/>
      <c r="H35" s="417" t="s">
        <v>41</v>
      </c>
      <c r="I35" s="417" t="s">
        <v>42</v>
      </c>
      <c r="J35" s="417"/>
      <c r="K35" s="417"/>
      <c r="L35" s="418" t="s">
        <v>43</v>
      </c>
      <c r="M35" s="419"/>
      <c r="N35" s="419"/>
      <c r="O35" s="419"/>
      <c r="P35" s="420"/>
    </row>
    <row r="36" spans="1:205" s="5" customFormat="1" ht="11.25" customHeight="1" x14ac:dyDescent="0.25">
      <c r="A36" s="435"/>
      <c r="B36" s="417"/>
      <c r="C36" s="436"/>
      <c r="D36" s="437"/>
      <c r="E36" s="437"/>
      <c r="F36" s="437"/>
      <c r="G36" s="438"/>
      <c r="H36" s="417"/>
      <c r="I36" s="417"/>
      <c r="J36" s="417"/>
      <c r="K36" s="417"/>
      <c r="L36" s="421"/>
      <c r="M36" s="422"/>
      <c r="N36" s="422"/>
      <c r="O36" s="422"/>
      <c r="P36" s="423"/>
    </row>
    <row r="37" spans="1:205" s="5" customFormat="1" ht="54" customHeight="1" x14ac:dyDescent="0.25">
      <c r="A37" s="435"/>
      <c r="B37" s="417"/>
      <c r="C37" s="421"/>
      <c r="D37" s="422"/>
      <c r="E37" s="422"/>
      <c r="F37" s="422"/>
      <c r="G37" s="423"/>
      <c r="H37" s="417"/>
      <c r="I37" s="39" t="s">
        <v>44</v>
      </c>
      <c r="J37" s="39" t="s">
        <v>45</v>
      </c>
      <c r="K37" s="39" t="s">
        <v>46</v>
      </c>
      <c r="L37" s="39" t="s">
        <v>47</v>
      </c>
      <c r="M37" s="39" t="s">
        <v>48</v>
      </c>
      <c r="N37" s="39" t="s">
        <v>49</v>
      </c>
      <c r="O37" s="39" t="s">
        <v>45</v>
      </c>
      <c r="P37" s="39" t="s">
        <v>50</v>
      </c>
    </row>
    <row r="38" spans="1:205" s="5" customFormat="1" ht="13.5" customHeight="1" x14ac:dyDescent="0.25">
      <c r="A38" s="40">
        <v>1</v>
      </c>
      <c r="B38" s="41">
        <v>2</v>
      </c>
      <c r="C38" s="424">
        <v>3</v>
      </c>
      <c r="D38" s="425"/>
      <c r="E38" s="425"/>
      <c r="F38" s="425"/>
      <c r="G38" s="426"/>
      <c r="H38" s="41">
        <v>4</v>
      </c>
      <c r="I38" s="41">
        <v>5</v>
      </c>
      <c r="J38" s="41">
        <v>6</v>
      </c>
      <c r="K38" s="41">
        <v>7</v>
      </c>
      <c r="L38" s="41">
        <v>8</v>
      </c>
      <c r="M38" s="41">
        <v>9</v>
      </c>
      <c r="N38" s="41">
        <v>10</v>
      </c>
      <c r="O38" s="41">
        <v>11</v>
      </c>
      <c r="P38" s="41">
        <v>12</v>
      </c>
    </row>
    <row r="39" spans="1:205" s="5" customFormat="1" ht="15" x14ac:dyDescent="0.25">
      <c r="A39" s="427" t="s">
        <v>79</v>
      </c>
      <c r="B39" s="428"/>
      <c r="C39" s="428"/>
      <c r="D39" s="428"/>
      <c r="E39" s="428"/>
      <c r="F39" s="428"/>
      <c r="G39" s="428"/>
      <c r="H39" s="428"/>
      <c r="I39" s="428"/>
      <c r="J39" s="428"/>
      <c r="K39" s="428"/>
      <c r="L39" s="428"/>
      <c r="M39" s="428"/>
      <c r="N39" s="428"/>
      <c r="O39" s="428"/>
      <c r="P39" s="429"/>
      <c r="GO39" s="42" t="s">
        <v>80</v>
      </c>
    </row>
    <row r="40" spans="1:205" s="5" customFormat="1" ht="22.5" x14ac:dyDescent="0.25">
      <c r="A40" s="43" t="s">
        <v>51</v>
      </c>
      <c r="B40" s="44" t="s">
        <v>52</v>
      </c>
      <c r="C40" s="411" t="s">
        <v>81</v>
      </c>
      <c r="D40" s="411"/>
      <c r="E40" s="411"/>
      <c r="F40" s="411"/>
      <c r="G40" s="411"/>
      <c r="H40" s="45" t="s">
        <v>53</v>
      </c>
      <c r="I40" s="46">
        <v>1</v>
      </c>
      <c r="J40" s="47">
        <v>1</v>
      </c>
      <c r="K40" s="47">
        <v>1</v>
      </c>
      <c r="L40" s="48"/>
      <c r="M40" s="46"/>
      <c r="N40" s="49"/>
      <c r="O40" s="46"/>
      <c r="P40" s="50"/>
      <c r="GO40" s="42"/>
      <c r="GP40" s="42" t="s">
        <v>81</v>
      </c>
      <c r="GQ40" s="42" t="s">
        <v>5</v>
      </c>
      <c r="GR40" s="42" t="s">
        <v>5</v>
      </c>
      <c r="GS40" s="42" t="s">
        <v>5</v>
      </c>
      <c r="GT40" s="42" t="s">
        <v>5</v>
      </c>
    </row>
    <row r="41" spans="1:205" s="5" customFormat="1" ht="15" x14ac:dyDescent="0.25">
      <c r="A41" s="51"/>
      <c r="B41" s="52"/>
      <c r="C41" s="414" t="s">
        <v>54</v>
      </c>
      <c r="D41" s="414"/>
      <c r="E41" s="414"/>
      <c r="F41" s="414"/>
      <c r="G41" s="414"/>
      <c r="H41" s="45"/>
      <c r="I41" s="46"/>
      <c r="J41" s="46"/>
      <c r="K41" s="46"/>
      <c r="L41" s="48"/>
      <c r="M41" s="46"/>
      <c r="N41" s="53">
        <v>10751.98</v>
      </c>
      <c r="O41" s="46"/>
      <c r="P41" s="54">
        <v>10751.98</v>
      </c>
      <c r="GO41" s="42"/>
      <c r="GP41" s="42"/>
      <c r="GQ41" s="42"/>
      <c r="GR41" s="42"/>
      <c r="GS41" s="42"/>
      <c r="GT41" s="42"/>
      <c r="GU41" s="42" t="s">
        <v>54</v>
      </c>
    </row>
    <row r="42" spans="1:205" s="5" customFormat="1" ht="0.75" customHeight="1" x14ac:dyDescent="0.25">
      <c r="A42" s="55"/>
      <c r="B42" s="56"/>
      <c r="C42" s="56"/>
      <c r="D42" s="56"/>
      <c r="E42" s="56"/>
      <c r="F42" s="56"/>
      <c r="G42" s="56"/>
      <c r="H42" s="57"/>
      <c r="I42" s="58"/>
      <c r="J42" s="58"/>
      <c r="K42" s="58"/>
      <c r="L42" s="59"/>
      <c r="M42" s="58"/>
      <c r="N42" s="59"/>
      <c r="O42" s="58"/>
      <c r="P42" s="60"/>
      <c r="GO42" s="42"/>
      <c r="GP42" s="42"/>
      <c r="GQ42" s="42"/>
      <c r="GR42" s="42"/>
      <c r="GS42" s="42"/>
      <c r="GT42" s="42"/>
      <c r="GU42" s="42"/>
    </row>
    <row r="43" spans="1:205" s="5" customFormat="1" ht="22.5" x14ac:dyDescent="0.25">
      <c r="A43" s="43" t="s">
        <v>55</v>
      </c>
      <c r="B43" s="44" t="s">
        <v>82</v>
      </c>
      <c r="C43" s="411" t="s">
        <v>83</v>
      </c>
      <c r="D43" s="411"/>
      <c r="E43" s="411"/>
      <c r="F43" s="411"/>
      <c r="G43" s="411"/>
      <c r="H43" s="45" t="s">
        <v>53</v>
      </c>
      <c r="I43" s="46">
        <v>20</v>
      </c>
      <c r="J43" s="47">
        <v>1</v>
      </c>
      <c r="K43" s="47">
        <v>20</v>
      </c>
      <c r="L43" s="48"/>
      <c r="M43" s="46"/>
      <c r="N43" s="49"/>
      <c r="O43" s="46"/>
      <c r="P43" s="50"/>
      <c r="GO43" s="42"/>
      <c r="GP43" s="42" t="s">
        <v>84</v>
      </c>
      <c r="GQ43" s="42" t="s">
        <v>5</v>
      </c>
      <c r="GR43" s="42" t="s">
        <v>5</v>
      </c>
      <c r="GS43" s="42" t="s">
        <v>5</v>
      </c>
      <c r="GT43" s="42" t="s">
        <v>5</v>
      </c>
      <c r="GU43" s="42"/>
    </row>
    <row r="44" spans="1:205" s="5" customFormat="1" ht="15" x14ac:dyDescent="0.25">
      <c r="A44" s="61"/>
      <c r="B44" s="62"/>
      <c r="C44" s="412" t="s">
        <v>85</v>
      </c>
      <c r="D44" s="412"/>
      <c r="E44" s="412"/>
      <c r="F44" s="412"/>
      <c r="G44" s="412"/>
      <c r="H44" s="412"/>
      <c r="I44" s="412"/>
      <c r="J44" s="412"/>
      <c r="K44" s="412"/>
      <c r="L44" s="412"/>
      <c r="M44" s="412"/>
      <c r="N44" s="412"/>
      <c r="O44" s="412"/>
      <c r="P44" s="413"/>
      <c r="GO44" s="42"/>
      <c r="GP44" s="42"/>
      <c r="GQ44" s="42"/>
      <c r="GR44" s="42"/>
      <c r="GS44" s="42"/>
      <c r="GT44" s="42"/>
      <c r="GU44" s="42"/>
      <c r="GV44" s="63" t="s">
        <v>85</v>
      </c>
    </row>
    <row r="45" spans="1:205" s="5" customFormat="1" ht="15" x14ac:dyDescent="0.25">
      <c r="A45" s="51"/>
      <c r="B45" s="52"/>
      <c r="C45" s="414" t="s">
        <v>54</v>
      </c>
      <c r="D45" s="414"/>
      <c r="E45" s="414"/>
      <c r="F45" s="414"/>
      <c r="G45" s="414"/>
      <c r="H45" s="45"/>
      <c r="I45" s="46"/>
      <c r="J45" s="46"/>
      <c r="K45" s="46"/>
      <c r="L45" s="48"/>
      <c r="M45" s="46"/>
      <c r="N45" s="53">
        <v>1260.06</v>
      </c>
      <c r="O45" s="46"/>
      <c r="P45" s="54">
        <v>25201.13</v>
      </c>
      <c r="GO45" s="42"/>
      <c r="GP45" s="42"/>
      <c r="GQ45" s="42"/>
      <c r="GR45" s="42"/>
      <c r="GS45" s="42"/>
      <c r="GT45" s="42"/>
      <c r="GU45" s="42" t="s">
        <v>54</v>
      </c>
    </row>
    <row r="46" spans="1:205" s="5" customFormat="1" ht="0.75" customHeight="1" x14ac:dyDescent="0.25">
      <c r="A46" s="55"/>
      <c r="B46" s="56"/>
      <c r="C46" s="56"/>
      <c r="D46" s="56"/>
      <c r="E46" s="56"/>
      <c r="F46" s="56"/>
      <c r="G46" s="56"/>
      <c r="H46" s="57"/>
      <c r="I46" s="58"/>
      <c r="J46" s="58"/>
      <c r="K46" s="58"/>
      <c r="L46" s="59"/>
      <c r="M46" s="58"/>
      <c r="N46" s="59"/>
      <c r="O46" s="58"/>
      <c r="P46" s="60"/>
      <c r="GO46" s="42"/>
      <c r="GP46" s="42"/>
      <c r="GQ46" s="42"/>
      <c r="GR46" s="42"/>
      <c r="GS46" s="42"/>
      <c r="GT46" s="42"/>
      <c r="GU46" s="42"/>
    </row>
    <row r="47" spans="1:205" s="5" customFormat="1" ht="33" customHeight="1" x14ac:dyDescent="0.25">
      <c r="A47" s="43" t="s">
        <v>86</v>
      </c>
      <c r="B47" s="44" t="s">
        <v>87</v>
      </c>
      <c r="C47" s="430" t="s">
        <v>88</v>
      </c>
      <c r="D47" s="430"/>
      <c r="E47" s="430"/>
      <c r="F47" s="430"/>
      <c r="G47" s="430"/>
      <c r="H47" s="64" t="s">
        <v>53</v>
      </c>
      <c r="I47" s="65">
        <v>1</v>
      </c>
      <c r="J47" s="66">
        <v>1</v>
      </c>
      <c r="K47" s="66">
        <v>1</v>
      </c>
      <c r="L47" s="67"/>
      <c r="M47" s="65"/>
      <c r="N47" s="68">
        <v>8481643.8800000008</v>
      </c>
      <c r="O47" s="69">
        <v>1.012</v>
      </c>
      <c r="P47" s="70">
        <v>8583423.6099999994</v>
      </c>
      <c r="GO47" s="42"/>
      <c r="GP47" s="42" t="s">
        <v>88</v>
      </c>
      <c r="GQ47" s="42" t="s">
        <v>5</v>
      </c>
      <c r="GR47" s="42" t="s">
        <v>5</v>
      </c>
      <c r="GS47" s="42" t="s">
        <v>5</v>
      </c>
      <c r="GT47" s="42" t="s">
        <v>5</v>
      </c>
      <c r="GU47" s="42"/>
    </row>
    <row r="48" spans="1:205" s="5" customFormat="1" ht="15" customHeight="1" x14ac:dyDescent="0.25">
      <c r="A48" s="71"/>
      <c r="B48" s="72" t="s">
        <v>89</v>
      </c>
      <c r="C48" s="431" t="s">
        <v>90</v>
      </c>
      <c r="D48" s="431"/>
      <c r="E48" s="431"/>
      <c r="F48" s="431"/>
      <c r="G48" s="431"/>
      <c r="H48" s="431"/>
      <c r="I48" s="431"/>
      <c r="J48" s="431"/>
      <c r="K48" s="431"/>
      <c r="L48" s="431"/>
      <c r="M48" s="431"/>
      <c r="N48" s="431"/>
      <c r="O48" s="431"/>
      <c r="P48" s="432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  <c r="BK48" s="73"/>
      <c r="BL48" s="73"/>
      <c r="BM48" s="73"/>
      <c r="BN48" s="73"/>
      <c r="BO48" s="73"/>
      <c r="BP48" s="73"/>
      <c r="BQ48" s="73"/>
      <c r="BR48" s="73"/>
      <c r="BS48" s="73"/>
      <c r="BT48" s="73"/>
      <c r="BU48" s="73"/>
      <c r="BV48" s="73"/>
      <c r="BW48" s="73"/>
      <c r="BX48" s="73"/>
      <c r="BY48" s="73"/>
      <c r="BZ48" s="73"/>
      <c r="CA48" s="73"/>
      <c r="CB48" s="73"/>
      <c r="CC48" s="73"/>
      <c r="CD48" s="73"/>
      <c r="CE48" s="73"/>
      <c r="CF48" s="73"/>
      <c r="CG48" s="73"/>
      <c r="CH48" s="73"/>
      <c r="CI48" s="73"/>
      <c r="CJ48" s="73"/>
      <c r="CK48" s="73"/>
      <c r="CL48" s="73"/>
      <c r="CM48" s="73"/>
      <c r="CN48" s="73"/>
      <c r="CO48" s="73"/>
      <c r="CP48" s="73"/>
      <c r="CQ48" s="73"/>
      <c r="CR48" s="73"/>
      <c r="CS48" s="73"/>
      <c r="CT48" s="73"/>
      <c r="CU48" s="73"/>
      <c r="CV48" s="73"/>
      <c r="CW48" s="73"/>
      <c r="CX48" s="73"/>
      <c r="CY48" s="73"/>
      <c r="CZ48" s="73"/>
      <c r="DA48" s="73"/>
      <c r="DB48" s="73"/>
      <c r="DC48" s="73"/>
      <c r="DD48" s="73"/>
      <c r="DE48" s="73"/>
      <c r="DF48" s="73"/>
      <c r="DG48" s="73"/>
      <c r="DH48" s="73"/>
      <c r="DI48" s="73"/>
      <c r="DJ48" s="73"/>
      <c r="DK48" s="73"/>
      <c r="DL48" s="73"/>
      <c r="DM48" s="73"/>
      <c r="DN48" s="73"/>
      <c r="DO48" s="73"/>
      <c r="DP48" s="73"/>
      <c r="DQ48" s="73"/>
      <c r="DR48" s="73"/>
      <c r="DS48" s="73"/>
      <c r="DT48" s="73"/>
      <c r="DU48" s="73"/>
      <c r="DV48" s="73"/>
      <c r="DW48" s="73"/>
      <c r="DX48" s="73"/>
      <c r="DY48" s="73"/>
      <c r="DZ48" s="73"/>
      <c r="EA48" s="73"/>
      <c r="EB48" s="73"/>
      <c r="EC48" s="73"/>
      <c r="ED48" s="73"/>
      <c r="EE48" s="73"/>
      <c r="EF48" s="73"/>
      <c r="EG48" s="73"/>
      <c r="EH48" s="73"/>
      <c r="EI48" s="73"/>
      <c r="EJ48" s="73"/>
      <c r="EK48" s="73"/>
      <c r="EL48" s="73"/>
      <c r="EM48" s="73"/>
      <c r="EN48" s="73"/>
      <c r="EO48" s="73"/>
      <c r="EP48" s="73"/>
      <c r="EQ48" s="73"/>
      <c r="ER48" s="73"/>
      <c r="ES48" s="73"/>
      <c r="ET48" s="73"/>
      <c r="EU48" s="73"/>
      <c r="EV48" s="73"/>
      <c r="EW48" s="73"/>
      <c r="EX48" s="73"/>
      <c r="EY48" s="73"/>
      <c r="EZ48" s="73"/>
      <c r="FA48" s="73"/>
      <c r="FB48" s="73"/>
      <c r="FC48" s="73"/>
      <c r="FD48" s="73"/>
      <c r="FE48" s="73"/>
      <c r="FF48" s="73"/>
      <c r="FG48" s="73"/>
      <c r="FH48" s="73"/>
      <c r="FI48" s="73"/>
      <c r="FJ48" s="73"/>
      <c r="FK48" s="73"/>
      <c r="FL48" s="73"/>
      <c r="FM48" s="73"/>
      <c r="FN48" s="73"/>
      <c r="FO48" s="73"/>
      <c r="FP48" s="73"/>
      <c r="FQ48" s="73"/>
      <c r="FR48" s="73"/>
      <c r="FS48" s="73"/>
      <c r="FT48" s="73"/>
      <c r="FU48" s="73"/>
      <c r="FV48" s="73"/>
      <c r="FW48" s="73"/>
      <c r="FX48" s="73"/>
      <c r="FY48" s="73"/>
      <c r="FZ48" s="73"/>
      <c r="GA48" s="73"/>
      <c r="GB48" s="73"/>
      <c r="GC48" s="73"/>
      <c r="GD48" s="73"/>
      <c r="GE48" s="73"/>
      <c r="GF48" s="73"/>
      <c r="GG48" s="73"/>
      <c r="GH48" s="73"/>
      <c r="GI48" s="73"/>
      <c r="GJ48" s="73"/>
      <c r="GK48" s="73"/>
      <c r="GL48" s="73"/>
      <c r="GM48" s="73"/>
      <c r="GN48" s="73"/>
      <c r="GO48" s="74"/>
      <c r="GP48" s="74"/>
      <c r="GQ48" s="74"/>
      <c r="GR48" s="74"/>
      <c r="GS48" s="74"/>
      <c r="GT48" s="74"/>
      <c r="GU48" s="74"/>
      <c r="GV48" s="73"/>
      <c r="GW48" s="75" t="s">
        <v>90</v>
      </c>
    </row>
    <row r="49" spans="1:208" s="5" customFormat="1" ht="15" customHeight="1" x14ac:dyDescent="0.25">
      <c r="A49" s="51"/>
      <c r="B49" s="52"/>
      <c r="C49" s="416" t="s">
        <v>54</v>
      </c>
      <c r="D49" s="416"/>
      <c r="E49" s="416"/>
      <c r="F49" s="416"/>
      <c r="G49" s="416"/>
      <c r="H49" s="64"/>
      <c r="I49" s="65"/>
      <c r="J49" s="65"/>
      <c r="K49" s="65"/>
      <c r="L49" s="67"/>
      <c r="M49" s="65"/>
      <c r="N49" s="67"/>
      <c r="O49" s="65"/>
      <c r="P49" s="70">
        <v>8583423.6099999994</v>
      </c>
      <c r="GO49" s="42"/>
      <c r="GP49" s="42"/>
      <c r="GQ49" s="42"/>
      <c r="GR49" s="42"/>
      <c r="GS49" s="42"/>
      <c r="GT49" s="42"/>
      <c r="GU49" s="42" t="s">
        <v>54</v>
      </c>
    </row>
    <row r="50" spans="1:208" s="5" customFormat="1" ht="0.75" customHeight="1" x14ac:dyDescent="0.25">
      <c r="A50" s="55"/>
      <c r="B50" s="56"/>
      <c r="C50" s="56"/>
      <c r="D50" s="56"/>
      <c r="E50" s="56"/>
      <c r="F50" s="56"/>
      <c r="G50" s="56"/>
      <c r="H50" s="57"/>
      <c r="I50" s="58"/>
      <c r="J50" s="58"/>
      <c r="K50" s="58"/>
      <c r="L50" s="59"/>
      <c r="M50" s="58"/>
      <c r="N50" s="59"/>
      <c r="O50" s="58"/>
      <c r="P50" s="60"/>
      <c r="GO50" s="42"/>
      <c r="GP50" s="42"/>
      <c r="GQ50" s="42"/>
      <c r="GR50" s="42"/>
      <c r="GS50" s="42"/>
      <c r="GT50" s="42"/>
      <c r="GU50" s="42"/>
    </row>
    <row r="51" spans="1:208" s="5" customFormat="1" ht="22.5" x14ac:dyDescent="0.25">
      <c r="A51" s="43" t="s">
        <v>56</v>
      </c>
      <c r="B51" s="44" t="s">
        <v>91</v>
      </c>
      <c r="C51" s="411" t="s">
        <v>92</v>
      </c>
      <c r="D51" s="411"/>
      <c r="E51" s="411"/>
      <c r="F51" s="411"/>
      <c r="G51" s="411"/>
      <c r="H51" s="45" t="s">
        <v>53</v>
      </c>
      <c r="I51" s="46">
        <v>13</v>
      </c>
      <c r="J51" s="47">
        <v>1</v>
      </c>
      <c r="K51" s="47">
        <v>13</v>
      </c>
      <c r="L51" s="48"/>
      <c r="M51" s="46"/>
      <c r="N51" s="49"/>
      <c r="O51" s="46"/>
      <c r="P51" s="50"/>
      <c r="GO51" s="42"/>
      <c r="GP51" s="42" t="s">
        <v>92</v>
      </c>
      <c r="GQ51" s="42" t="s">
        <v>5</v>
      </c>
      <c r="GR51" s="42" t="s">
        <v>5</v>
      </c>
      <c r="GS51" s="42" t="s">
        <v>5</v>
      </c>
      <c r="GT51" s="42" t="s">
        <v>5</v>
      </c>
      <c r="GU51" s="42"/>
    </row>
    <row r="52" spans="1:208" s="5" customFormat="1" ht="15" x14ac:dyDescent="0.25">
      <c r="A52" s="61"/>
      <c r="B52" s="62"/>
      <c r="C52" s="412" t="s">
        <v>93</v>
      </c>
      <c r="D52" s="412"/>
      <c r="E52" s="412"/>
      <c r="F52" s="412"/>
      <c r="G52" s="412"/>
      <c r="H52" s="412"/>
      <c r="I52" s="412"/>
      <c r="J52" s="412"/>
      <c r="K52" s="412"/>
      <c r="L52" s="412"/>
      <c r="M52" s="412"/>
      <c r="N52" s="412"/>
      <c r="O52" s="412"/>
      <c r="P52" s="413"/>
      <c r="GO52" s="42"/>
      <c r="GP52" s="42"/>
      <c r="GQ52" s="42"/>
      <c r="GR52" s="42"/>
      <c r="GS52" s="42"/>
      <c r="GT52" s="42"/>
      <c r="GU52" s="42"/>
      <c r="GV52" s="63" t="s">
        <v>93</v>
      </c>
    </row>
    <row r="53" spans="1:208" s="5" customFormat="1" ht="15" x14ac:dyDescent="0.25">
      <c r="A53" s="51"/>
      <c r="B53" s="52"/>
      <c r="C53" s="414" t="s">
        <v>54</v>
      </c>
      <c r="D53" s="414"/>
      <c r="E53" s="414"/>
      <c r="F53" s="414"/>
      <c r="G53" s="414"/>
      <c r="H53" s="45"/>
      <c r="I53" s="46"/>
      <c r="J53" s="46"/>
      <c r="K53" s="46"/>
      <c r="L53" s="48"/>
      <c r="M53" s="46"/>
      <c r="N53" s="53">
        <v>4788.3</v>
      </c>
      <c r="O53" s="46"/>
      <c r="P53" s="54">
        <v>62247.89</v>
      </c>
      <c r="GO53" s="42"/>
      <c r="GP53" s="42"/>
      <c r="GQ53" s="42"/>
      <c r="GR53" s="42"/>
      <c r="GS53" s="42"/>
      <c r="GT53" s="42"/>
      <c r="GU53" s="42" t="s">
        <v>54</v>
      </c>
    </row>
    <row r="54" spans="1:208" s="5" customFormat="1" ht="0.75" customHeight="1" x14ac:dyDescent="0.25">
      <c r="A54" s="55"/>
      <c r="B54" s="56"/>
      <c r="C54" s="56"/>
      <c r="D54" s="56"/>
      <c r="E54" s="56"/>
      <c r="F54" s="56"/>
      <c r="G54" s="56"/>
      <c r="H54" s="57"/>
      <c r="I54" s="58"/>
      <c r="J54" s="58"/>
      <c r="K54" s="58"/>
      <c r="L54" s="59"/>
      <c r="M54" s="58"/>
      <c r="N54" s="59"/>
      <c r="O54" s="58"/>
      <c r="P54" s="60"/>
      <c r="GO54" s="42"/>
      <c r="GP54" s="42"/>
      <c r="GQ54" s="42"/>
      <c r="GR54" s="42"/>
      <c r="GS54" s="42"/>
      <c r="GT54" s="42"/>
      <c r="GU54" s="42"/>
    </row>
    <row r="55" spans="1:208" s="5" customFormat="1" ht="1.5" customHeight="1" x14ac:dyDescent="0.25">
      <c r="A55" s="55"/>
      <c r="B55" s="76"/>
      <c r="C55" s="76"/>
      <c r="D55" s="76"/>
      <c r="E55" s="76"/>
      <c r="F55" s="58"/>
      <c r="G55" s="58"/>
      <c r="H55" s="58"/>
      <c r="I55" s="58"/>
      <c r="J55" s="59"/>
      <c r="K55" s="58"/>
      <c r="L55" s="59"/>
      <c r="M55" s="77"/>
      <c r="N55" s="59"/>
      <c r="O55" s="78"/>
      <c r="P55" s="79"/>
      <c r="Q55" s="80"/>
      <c r="R55" s="81"/>
      <c r="GO55" s="42"/>
      <c r="GP55" s="42"/>
      <c r="GQ55" s="42"/>
      <c r="GR55" s="42"/>
      <c r="GS55" s="42"/>
      <c r="GT55" s="42"/>
      <c r="GU55" s="42"/>
    </row>
    <row r="56" spans="1:208" s="5" customFormat="1" ht="15" x14ac:dyDescent="0.25">
      <c r="A56" s="82"/>
      <c r="B56" s="83"/>
      <c r="C56" s="415" t="s">
        <v>94</v>
      </c>
      <c r="D56" s="415"/>
      <c r="E56" s="415"/>
      <c r="F56" s="415"/>
      <c r="G56" s="415"/>
      <c r="H56" s="415"/>
      <c r="I56" s="415"/>
      <c r="J56" s="415"/>
      <c r="K56" s="415"/>
      <c r="L56" s="415"/>
      <c r="M56" s="415"/>
      <c r="N56" s="415"/>
      <c r="O56" s="415"/>
      <c r="P56" s="84">
        <v>8681624.6099999994</v>
      </c>
      <c r="Q56" s="80"/>
      <c r="R56" s="81"/>
      <c r="GO56" s="42"/>
      <c r="GP56" s="42"/>
      <c r="GQ56" s="42"/>
      <c r="GR56" s="42"/>
      <c r="GS56" s="42"/>
      <c r="GT56" s="42"/>
      <c r="GU56" s="42"/>
      <c r="GW56" s="42" t="s">
        <v>95</v>
      </c>
    </row>
    <row r="57" spans="1:208" s="5" customFormat="1" ht="1.5" customHeight="1" x14ac:dyDescent="0.25">
      <c r="A57" s="85"/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24"/>
      <c r="O57" s="87"/>
      <c r="P57" s="88"/>
      <c r="Q57" s="80"/>
      <c r="R57" s="81"/>
    </row>
    <row r="58" spans="1:208" s="5" customFormat="1" ht="15" x14ac:dyDescent="0.25">
      <c r="A58" s="82"/>
      <c r="B58" s="83"/>
      <c r="C58" s="415" t="s">
        <v>57</v>
      </c>
      <c r="D58" s="415"/>
      <c r="E58" s="415"/>
      <c r="F58" s="415"/>
      <c r="G58" s="415"/>
      <c r="H58" s="415"/>
      <c r="I58" s="415"/>
      <c r="J58" s="415"/>
      <c r="K58" s="415"/>
      <c r="L58" s="415"/>
      <c r="M58" s="415"/>
      <c r="N58" s="415"/>
      <c r="O58" s="415"/>
      <c r="P58" s="89"/>
      <c r="Q58" s="80"/>
      <c r="R58" s="81"/>
      <c r="GX58" s="42" t="s">
        <v>57</v>
      </c>
    </row>
    <row r="59" spans="1:208" s="5" customFormat="1" ht="15" customHeight="1" x14ac:dyDescent="0.25">
      <c r="A59" s="82"/>
      <c r="B59" s="90"/>
      <c r="C59" s="408" t="s">
        <v>58</v>
      </c>
      <c r="D59" s="408"/>
      <c r="E59" s="408"/>
      <c r="F59" s="408"/>
      <c r="G59" s="408"/>
      <c r="H59" s="408"/>
      <c r="I59" s="408"/>
      <c r="J59" s="408"/>
      <c r="K59" s="408"/>
      <c r="L59" s="408"/>
      <c r="M59" s="408"/>
      <c r="N59" s="408"/>
      <c r="O59" s="408"/>
      <c r="P59" s="91">
        <v>45248.2</v>
      </c>
      <c r="Q59" s="92"/>
      <c r="R59" s="93"/>
      <c r="GX59" s="42"/>
      <c r="GY59" s="63" t="s">
        <v>58</v>
      </c>
    </row>
    <row r="60" spans="1:208" s="5" customFormat="1" ht="15" customHeight="1" x14ac:dyDescent="0.25">
      <c r="A60" s="82"/>
      <c r="B60" s="90"/>
      <c r="C60" s="408" t="s">
        <v>59</v>
      </c>
      <c r="D60" s="408"/>
      <c r="E60" s="408"/>
      <c r="F60" s="408"/>
      <c r="G60" s="408"/>
      <c r="H60" s="408"/>
      <c r="I60" s="408"/>
      <c r="J60" s="408"/>
      <c r="K60" s="408"/>
      <c r="L60" s="408"/>
      <c r="M60" s="408"/>
      <c r="N60" s="408"/>
      <c r="O60" s="408"/>
      <c r="P60" s="91">
        <v>35953.11</v>
      </c>
      <c r="Q60" s="92"/>
      <c r="R60" s="93"/>
      <c r="GX60" s="42"/>
      <c r="GY60" s="63" t="s">
        <v>59</v>
      </c>
    </row>
    <row r="61" spans="1:208" s="5" customFormat="1" ht="15" customHeight="1" x14ac:dyDescent="0.25">
      <c r="A61" s="82"/>
      <c r="B61" s="90"/>
      <c r="C61" s="408" t="s">
        <v>60</v>
      </c>
      <c r="D61" s="408"/>
      <c r="E61" s="408"/>
      <c r="F61" s="408"/>
      <c r="G61" s="408"/>
      <c r="H61" s="408"/>
      <c r="I61" s="408"/>
      <c r="J61" s="408"/>
      <c r="K61" s="408"/>
      <c r="L61" s="408"/>
      <c r="M61" s="408"/>
      <c r="N61" s="408"/>
      <c r="O61" s="408"/>
      <c r="P61" s="91">
        <v>8583423.6099999994</v>
      </c>
      <c r="Q61" s="92"/>
      <c r="R61" s="93"/>
      <c r="GX61" s="42"/>
      <c r="GY61" s="63" t="s">
        <v>60</v>
      </c>
    </row>
    <row r="62" spans="1:208" s="5" customFormat="1" ht="15" customHeight="1" x14ac:dyDescent="0.25">
      <c r="A62" s="82"/>
      <c r="B62" s="90"/>
      <c r="C62" s="408" t="s">
        <v>61</v>
      </c>
      <c r="D62" s="408"/>
      <c r="E62" s="408"/>
      <c r="F62" s="408"/>
      <c r="G62" s="408"/>
      <c r="H62" s="408"/>
      <c r="I62" s="408"/>
      <c r="J62" s="408"/>
      <c r="K62" s="408"/>
      <c r="L62" s="408"/>
      <c r="M62" s="408"/>
      <c r="N62" s="408"/>
      <c r="O62" s="408"/>
      <c r="P62" s="91">
        <v>62247.89</v>
      </c>
      <c r="Q62" s="92"/>
      <c r="R62" s="93"/>
      <c r="GX62" s="42"/>
      <c r="GY62" s="63" t="s">
        <v>61</v>
      </c>
    </row>
    <row r="63" spans="1:208" s="5" customFormat="1" ht="15" x14ac:dyDescent="0.25">
      <c r="A63" s="82"/>
      <c r="B63" s="83"/>
      <c r="C63" s="409" t="s">
        <v>96</v>
      </c>
      <c r="D63" s="409"/>
      <c r="E63" s="409"/>
      <c r="F63" s="409"/>
      <c r="G63" s="409"/>
      <c r="H63" s="409"/>
      <c r="I63" s="409"/>
      <c r="J63" s="409"/>
      <c r="K63" s="409"/>
      <c r="L63" s="409"/>
      <c r="M63" s="409"/>
      <c r="N63" s="409"/>
      <c r="O63" s="409"/>
      <c r="P63" s="84">
        <v>8681624.6099999994</v>
      </c>
      <c r="Q63" s="92"/>
      <c r="R63" s="94"/>
      <c r="GX63" s="42"/>
      <c r="GZ63" s="42" t="s">
        <v>96</v>
      </c>
    </row>
    <row r="64" spans="1:208" s="5" customFormat="1" ht="15" customHeight="1" x14ac:dyDescent="0.25">
      <c r="A64" s="82"/>
      <c r="B64" s="90"/>
      <c r="C64" s="408" t="s">
        <v>62</v>
      </c>
      <c r="D64" s="408"/>
      <c r="E64" s="408"/>
      <c r="F64" s="408"/>
      <c r="G64" s="408"/>
      <c r="H64" s="408"/>
      <c r="I64" s="408"/>
      <c r="J64" s="408"/>
      <c r="K64" s="408"/>
      <c r="L64" s="408"/>
      <c r="M64" s="408"/>
      <c r="N64" s="408"/>
      <c r="O64" s="408"/>
      <c r="P64" s="91">
        <v>43907.12</v>
      </c>
      <c r="Q64" s="92"/>
      <c r="R64" s="93"/>
      <c r="GX64" s="42"/>
      <c r="GY64" s="63" t="s">
        <v>62</v>
      </c>
      <c r="GZ64" s="42"/>
    </row>
    <row r="65" spans="1:233" s="5" customFormat="1" ht="15" customHeight="1" x14ac:dyDescent="0.25">
      <c r="A65" s="82"/>
      <c r="B65" s="90"/>
      <c r="C65" s="408" t="s">
        <v>63</v>
      </c>
      <c r="D65" s="408"/>
      <c r="E65" s="408"/>
      <c r="F65" s="408"/>
      <c r="G65" s="408"/>
      <c r="H65" s="408"/>
      <c r="I65" s="408"/>
      <c r="J65" s="408"/>
      <c r="K65" s="408"/>
      <c r="L65" s="408"/>
      <c r="M65" s="408"/>
      <c r="N65" s="408"/>
      <c r="O65" s="408"/>
      <c r="P65" s="91">
        <v>35431.26</v>
      </c>
      <c r="Q65" s="92"/>
      <c r="R65" s="93"/>
      <c r="GX65" s="42"/>
      <c r="GY65" s="63" t="s">
        <v>63</v>
      </c>
      <c r="GZ65" s="42"/>
    </row>
    <row r="66" spans="1:233" s="5" customFormat="1" ht="15" customHeight="1" x14ac:dyDescent="0.25">
      <c r="A66" s="82"/>
      <c r="B66" s="90"/>
      <c r="C66" s="408" t="s">
        <v>64</v>
      </c>
      <c r="D66" s="408"/>
      <c r="E66" s="408"/>
      <c r="F66" s="408"/>
      <c r="G66" s="408"/>
      <c r="H66" s="408"/>
      <c r="I66" s="408"/>
      <c r="J66" s="408"/>
      <c r="K66" s="408"/>
      <c r="L66" s="408"/>
      <c r="M66" s="408"/>
      <c r="N66" s="408"/>
      <c r="O66" s="408"/>
      <c r="P66" s="91">
        <v>17521.54</v>
      </c>
      <c r="Q66" s="92"/>
      <c r="R66" s="93"/>
      <c r="GX66" s="42"/>
      <c r="GY66" s="63" t="s">
        <v>64</v>
      </c>
      <c r="GZ66" s="42"/>
    </row>
    <row r="67" spans="1:233" s="5" customFormat="1" ht="15" customHeight="1" x14ac:dyDescent="0.25">
      <c r="A67" s="82"/>
      <c r="B67" s="90"/>
      <c r="C67" s="408" t="s">
        <v>97</v>
      </c>
      <c r="D67" s="408"/>
      <c r="E67" s="408"/>
      <c r="F67" s="408"/>
      <c r="G67" s="408"/>
      <c r="H67" s="408"/>
      <c r="I67" s="408"/>
      <c r="J67" s="408"/>
      <c r="K67" s="408"/>
      <c r="L67" s="408"/>
      <c r="M67" s="408"/>
      <c r="N67" s="408"/>
      <c r="O67" s="408"/>
      <c r="P67" s="91">
        <v>-8583423.6099999994</v>
      </c>
      <c r="Q67" s="92"/>
      <c r="R67" s="93"/>
      <c r="GX67" s="42"/>
      <c r="GY67" s="63" t="s">
        <v>97</v>
      </c>
      <c r="GZ67" s="42"/>
    </row>
    <row r="68" spans="1:233" s="5" customFormat="1" ht="15" customHeight="1" x14ac:dyDescent="0.25">
      <c r="A68" s="82"/>
      <c r="B68" s="83"/>
      <c r="C68" s="409" t="s">
        <v>65</v>
      </c>
      <c r="D68" s="409"/>
      <c r="E68" s="409"/>
      <c r="F68" s="409"/>
      <c r="G68" s="409"/>
      <c r="H68" s="409"/>
      <c r="I68" s="409"/>
      <c r="J68" s="409"/>
      <c r="K68" s="409"/>
      <c r="L68" s="409"/>
      <c r="M68" s="409"/>
      <c r="N68" s="409"/>
      <c r="O68" s="409"/>
      <c r="P68" s="84">
        <v>98201</v>
      </c>
      <c r="Q68" s="92"/>
      <c r="R68" s="94"/>
      <c r="GX68" s="42"/>
      <c r="GZ68" s="42" t="s">
        <v>65</v>
      </c>
    </row>
    <row r="69" spans="1:233" s="5" customFormat="1" ht="15" customHeight="1" x14ac:dyDescent="0.25">
      <c r="A69" s="82"/>
      <c r="B69" s="90"/>
      <c r="C69" s="408" t="s">
        <v>98</v>
      </c>
      <c r="D69" s="408"/>
      <c r="E69" s="408"/>
      <c r="F69" s="408"/>
      <c r="G69" s="408"/>
      <c r="H69" s="408"/>
      <c r="I69" s="408"/>
      <c r="J69" s="408"/>
      <c r="K69" s="408"/>
      <c r="L69" s="408"/>
      <c r="M69" s="408"/>
      <c r="N69" s="408"/>
      <c r="O69" s="408"/>
      <c r="P69" s="95"/>
      <c r="Q69" s="92"/>
      <c r="R69" s="93"/>
      <c r="GX69" s="42"/>
      <c r="GY69" s="63" t="s">
        <v>98</v>
      </c>
      <c r="GZ69" s="42"/>
    </row>
    <row r="70" spans="1:233" s="5" customFormat="1" ht="15" customHeight="1" x14ac:dyDescent="0.25">
      <c r="A70" s="82"/>
      <c r="B70" s="90"/>
      <c r="C70" s="408" t="s">
        <v>66</v>
      </c>
      <c r="D70" s="408"/>
      <c r="E70" s="408"/>
      <c r="F70" s="408"/>
      <c r="G70" s="408"/>
      <c r="H70" s="408"/>
      <c r="I70" s="408"/>
      <c r="J70" s="408"/>
      <c r="K70" s="96" t="s">
        <v>99</v>
      </c>
      <c r="L70" s="97"/>
      <c r="M70" s="97"/>
      <c r="N70" s="73"/>
      <c r="O70" s="98"/>
      <c r="P70" s="99"/>
      <c r="Q70" s="92"/>
      <c r="R70" s="94"/>
      <c r="GX70" s="42"/>
      <c r="GZ70" s="42"/>
      <c r="HA70" s="63" t="s">
        <v>66</v>
      </c>
    </row>
    <row r="71" spans="1:233" s="5" customFormat="1" ht="15" customHeight="1" x14ac:dyDescent="0.25">
      <c r="A71" s="82"/>
      <c r="B71" s="90"/>
      <c r="C71" s="408" t="s">
        <v>100</v>
      </c>
      <c r="D71" s="408"/>
      <c r="E71" s="408"/>
      <c r="F71" s="408"/>
      <c r="G71" s="408"/>
      <c r="H71" s="408"/>
      <c r="I71" s="408"/>
      <c r="J71" s="408"/>
      <c r="K71" s="96" t="s">
        <v>101</v>
      </c>
      <c r="L71" s="97"/>
      <c r="M71" s="97"/>
      <c r="N71" s="73"/>
      <c r="O71" s="98"/>
      <c r="P71" s="99"/>
      <c r="Q71" s="92"/>
      <c r="R71" s="94"/>
      <c r="GX71" s="42"/>
      <c r="GZ71" s="42"/>
      <c r="HA71" s="63" t="s">
        <v>100</v>
      </c>
    </row>
    <row r="72" spans="1:233" s="5" customFormat="1" ht="15" customHeight="1" x14ac:dyDescent="0.25">
      <c r="A72" s="82"/>
      <c r="B72" s="90"/>
      <c r="C72" s="408" t="s">
        <v>67</v>
      </c>
      <c r="D72" s="408"/>
      <c r="E72" s="408"/>
      <c r="F72" s="408"/>
      <c r="G72" s="408"/>
      <c r="H72" s="408"/>
      <c r="I72" s="408"/>
      <c r="J72" s="408"/>
      <c r="K72" s="408"/>
      <c r="L72" s="408"/>
      <c r="M72" s="408"/>
      <c r="N72" s="408"/>
      <c r="O72" s="408"/>
      <c r="P72" s="91">
        <v>49798.31</v>
      </c>
      <c r="Q72" s="92"/>
      <c r="R72" s="93"/>
      <c r="GX72" s="42"/>
      <c r="GY72" s="63" t="s">
        <v>67</v>
      </c>
      <c r="GZ72" s="42"/>
    </row>
    <row r="73" spans="1:233" s="5" customFormat="1" ht="15" x14ac:dyDescent="0.25">
      <c r="A73" s="82"/>
      <c r="B73" s="90"/>
      <c r="C73" s="410" t="s">
        <v>102</v>
      </c>
      <c r="D73" s="410"/>
      <c r="E73" s="410"/>
      <c r="F73" s="410"/>
      <c r="G73" s="410"/>
      <c r="H73" s="410"/>
      <c r="I73" s="410"/>
      <c r="J73" s="410"/>
      <c r="K73" s="410"/>
      <c r="L73" s="410"/>
      <c r="M73" s="410"/>
      <c r="N73" s="410"/>
      <c r="O73" s="410"/>
      <c r="P73" s="100">
        <v>12449.58</v>
      </c>
      <c r="Q73" s="92"/>
      <c r="R73" s="93"/>
      <c r="GX73" s="42"/>
      <c r="GY73" s="63" t="s">
        <v>102</v>
      </c>
      <c r="GZ73" s="42"/>
    </row>
    <row r="74" spans="1:233" s="5" customFormat="1" ht="15" x14ac:dyDescent="0.25">
      <c r="A74" s="82"/>
      <c r="B74" s="90"/>
      <c r="C74" s="410" t="s">
        <v>103</v>
      </c>
      <c r="D74" s="410"/>
      <c r="E74" s="410"/>
      <c r="F74" s="410"/>
      <c r="G74" s="410"/>
      <c r="H74" s="410"/>
      <c r="I74" s="410"/>
      <c r="J74" s="410"/>
      <c r="K74" s="410"/>
      <c r="L74" s="410"/>
      <c r="M74" s="410"/>
      <c r="N74" s="410"/>
      <c r="O74" s="410"/>
      <c r="P74" s="101"/>
      <c r="Q74" s="92"/>
      <c r="R74" s="93"/>
      <c r="GX74" s="42"/>
      <c r="GY74" s="63" t="s">
        <v>103</v>
      </c>
      <c r="GZ74" s="42"/>
    </row>
    <row r="75" spans="1:233" s="5" customFormat="1" ht="15" x14ac:dyDescent="0.25">
      <c r="A75" s="82"/>
      <c r="B75" s="90"/>
      <c r="C75" s="410" t="s">
        <v>104</v>
      </c>
      <c r="D75" s="410"/>
      <c r="E75" s="410"/>
      <c r="F75" s="410"/>
      <c r="G75" s="410"/>
      <c r="H75" s="410"/>
      <c r="I75" s="410"/>
      <c r="J75" s="410"/>
      <c r="K75" s="410"/>
      <c r="L75" s="410"/>
      <c r="M75" s="410"/>
      <c r="N75" s="410"/>
      <c r="O75" s="410"/>
      <c r="P75" s="101"/>
      <c r="Q75" s="92"/>
      <c r="R75" s="93"/>
      <c r="GX75" s="42"/>
      <c r="GY75" s="63" t="s">
        <v>104</v>
      </c>
      <c r="GZ75" s="42"/>
    </row>
    <row r="76" spans="1:233" s="5" customFormat="1" ht="15" x14ac:dyDescent="0.25">
      <c r="A76" s="82"/>
      <c r="B76" s="90" t="s">
        <v>87</v>
      </c>
      <c r="C76" s="410" t="s">
        <v>105</v>
      </c>
      <c r="D76" s="410"/>
      <c r="E76" s="410"/>
      <c r="F76" s="410"/>
      <c r="G76" s="410"/>
      <c r="H76" s="410"/>
      <c r="I76" s="410"/>
      <c r="J76" s="410"/>
      <c r="K76" s="410"/>
      <c r="L76" s="410"/>
      <c r="M76" s="410"/>
      <c r="N76" s="410"/>
      <c r="O76" s="410"/>
      <c r="P76" s="91">
        <v>8583423.6099999994</v>
      </c>
      <c r="Q76" s="92"/>
      <c r="R76" s="93"/>
      <c r="GX76" s="42"/>
      <c r="GY76" s="63" t="s">
        <v>105</v>
      </c>
      <c r="GZ76" s="42"/>
    </row>
    <row r="77" spans="1:233" s="108" customFormat="1" ht="1.5" customHeight="1" x14ac:dyDescent="0.2">
      <c r="A77" s="85"/>
      <c r="B77" s="59"/>
      <c r="C77" s="76"/>
      <c r="D77" s="76"/>
      <c r="E77" s="76"/>
      <c r="F77" s="76"/>
      <c r="G77" s="76"/>
      <c r="H77" s="76"/>
      <c r="I77" s="76"/>
      <c r="J77" s="76"/>
      <c r="K77" s="76"/>
      <c r="L77" s="102"/>
      <c r="M77" s="103"/>
      <c r="N77" s="104"/>
      <c r="O77" s="105"/>
      <c r="P77" s="106"/>
      <c r="Q77" s="107"/>
      <c r="R77" s="107"/>
      <c r="AB77" s="109"/>
      <c r="AC77" s="109"/>
      <c r="AD77" s="109"/>
      <c r="AE77" s="109"/>
      <c r="AF77" s="109"/>
      <c r="AG77" s="109"/>
      <c r="AH77" s="109"/>
      <c r="AI77" s="109"/>
      <c r="AJ77" s="109"/>
      <c r="AK77" s="109"/>
      <c r="AL77" s="109"/>
      <c r="AM77" s="109"/>
      <c r="AN77" s="109"/>
      <c r="AO77" s="109"/>
      <c r="AP77" s="109"/>
      <c r="AQ77" s="109"/>
      <c r="AR77" s="109"/>
      <c r="AS77" s="109"/>
      <c r="AT77" s="109"/>
      <c r="AU77" s="109"/>
      <c r="AV77" s="109"/>
      <c r="AW77" s="109"/>
      <c r="AX77" s="109"/>
      <c r="AY77" s="109"/>
      <c r="AZ77" s="109"/>
      <c r="BA77" s="109"/>
      <c r="BB77" s="109"/>
      <c r="BC77" s="109"/>
      <c r="BD77" s="109"/>
      <c r="BE77" s="109"/>
      <c r="BF77" s="109"/>
      <c r="BG77" s="109"/>
      <c r="BH77" s="109"/>
      <c r="BI77" s="109"/>
      <c r="BJ77" s="109"/>
      <c r="BK77" s="109"/>
      <c r="BL77" s="109"/>
      <c r="BM77" s="109"/>
      <c r="BN77" s="109"/>
      <c r="BO77" s="109"/>
      <c r="BP77" s="109"/>
      <c r="BQ77" s="109"/>
      <c r="BR77" s="109"/>
      <c r="BS77" s="109"/>
      <c r="BT77" s="109"/>
      <c r="BU77" s="109"/>
      <c r="BV77" s="109"/>
      <c r="BW77" s="109"/>
      <c r="BX77" s="109"/>
      <c r="BY77" s="109"/>
      <c r="BZ77" s="109"/>
      <c r="CA77" s="109"/>
      <c r="CB77" s="109"/>
      <c r="CC77" s="109"/>
      <c r="CD77" s="109"/>
      <c r="CE77" s="109"/>
      <c r="CF77" s="109"/>
      <c r="CG77" s="109"/>
      <c r="CH77" s="109"/>
      <c r="CI77" s="109"/>
      <c r="CJ77" s="109"/>
      <c r="CK77" s="109"/>
      <c r="CL77" s="109"/>
      <c r="CM77" s="109"/>
      <c r="CN77" s="109"/>
      <c r="CO77" s="109"/>
      <c r="CP77" s="109"/>
      <c r="CQ77" s="109"/>
      <c r="CR77" s="109"/>
      <c r="CS77" s="109"/>
      <c r="CT77" s="109"/>
      <c r="CU77" s="109"/>
      <c r="CV77" s="109"/>
      <c r="CW77" s="109"/>
      <c r="CX77" s="109"/>
      <c r="CY77" s="109"/>
      <c r="CZ77" s="109"/>
      <c r="DA77" s="109"/>
      <c r="DB77" s="109"/>
      <c r="DC77" s="109"/>
      <c r="DD77" s="109"/>
      <c r="DE77" s="109"/>
      <c r="DF77" s="109"/>
      <c r="DG77" s="109"/>
      <c r="DH77" s="109"/>
      <c r="DI77" s="109"/>
      <c r="DJ77" s="109"/>
      <c r="DK77" s="109"/>
      <c r="DL77" s="109"/>
      <c r="DM77" s="109"/>
      <c r="DN77" s="109"/>
      <c r="DO77" s="109"/>
      <c r="DP77" s="109"/>
      <c r="DQ77" s="109"/>
      <c r="DR77" s="109"/>
      <c r="DS77" s="109"/>
      <c r="DT77" s="109"/>
      <c r="DU77" s="109"/>
      <c r="DV77" s="109"/>
      <c r="DW77" s="109"/>
      <c r="DX77" s="109"/>
      <c r="DY77" s="109"/>
      <c r="DZ77" s="109"/>
      <c r="EA77" s="109"/>
      <c r="EB77" s="109"/>
      <c r="EC77" s="109"/>
      <c r="ED77" s="109"/>
      <c r="EE77" s="109"/>
      <c r="EF77" s="109"/>
      <c r="EG77" s="109"/>
      <c r="EH77" s="109"/>
      <c r="EI77" s="109"/>
      <c r="EJ77" s="109"/>
      <c r="EK77" s="109"/>
      <c r="EL77" s="109"/>
      <c r="EM77" s="109"/>
      <c r="EN77" s="109"/>
      <c r="EO77" s="109"/>
      <c r="EP77" s="109"/>
      <c r="EQ77" s="109"/>
      <c r="ER77" s="109"/>
      <c r="ES77" s="109"/>
      <c r="ET77" s="109"/>
      <c r="EU77" s="109"/>
      <c r="EV77" s="109"/>
      <c r="EW77" s="109"/>
      <c r="EX77" s="109"/>
      <c r="EY77" s="109"/>
      <c r="EZ77" s="109"/>
      <c r="FA77" s="109"/>
      <c r="FB77" s="109"/>
      <c r="FC77" s="109"/>
      <c r="FD77" s="109"/>
      <c r="FE77" s="109"/>
      <c r="FF77" s="109"/>
      <c r="FG77" s="109"/>
      <c r="FH77" s="109"/>
      <c r="FI77" s="109"/>
      <c r="FJ77" s="109"/>
      <c r="FK77" s="109"/>
      <c r="FL77" s="109"/>
      <c r="FM77" s="109"/>
      <c r="FN77" s="109"/>
      <c r="FO77" s="109"/>
      <c r="FP77" s="109"/>
      <c r="FQ77" s="109"/>
      <c r="FR77" s="109"/>
      <c r="FS77" s="109"/>
      <c r="FT77" s="109"/>
      <c r="FU77" s="109"/>
      <c r="FV77" s="109"/>
      <c r="FW77" s="109"/>
      <c r="FX77" s="109"/>
      <c r="FY77" s="109"/>
      <c r="FZ77" s="109"/>
      <c r="GA77" s="109"/>
      <c r="GB77" s="109"/>
      <c r="GC77" s="109"/>
      <c r="GD77" s="109"/>
      <c r="GE77" s="109"/>
      <c r="GF77" s="109"/>
      <c r="GG77" s="109"/>
      <c r="GH77" s="109"/>
      <c r="GI77" s="109"/>
      <c r="GJ77" s="109"/>
      <c r="GK77" s="109"/>
      <c r="GL77" s="109"/>
      <c r="GM77" s="109"/>
      <c r="GN77" s="109"/>
      <c r="GO77" s="109"/>
      <c r="GP77" s="109"/>
      <c r="GQ77" s="109"/>
      <c r="GR77" s="109"/>
      <c r="GS77" s="109"/>
      <c r="GT77" s="109"/>
      <c r="GU77" s="109"/>
      <c r="GV77" s="109"/>
      <c r="GW77" s="109"/>
      <c r="GX77" s="109"/>
      <c r="GY77" s="109"/>
      <c r="GZ77" s="109"/>
      <c r="HA77" s="109"/>
      <c r="HB77" s="109"/>
      <c r="HC77" s="109"/>
      <c r="HD77" s="109"/>
      <c r="HE77" s="109"/>
      <c r="HF77" s="109"/>
      <c r="HG77" s="109"/>
      <c r="HH77" s="109"/>
      <c r="HI77" s="109"/>
      <c r="HJ77" s="109"/>
      <c r="HK77" s="109"/>
      <c r="HL77" s="109"/>
      <c r="HM77" s="109"/>
      <c r="HN77" s="109"/>
      <c r="HO77" s="109"/>
      <c r="HP77" s="109"/>
      <c r="HQ77" s="109"/>
      <c r="HR77" s="109"/>
      <c r="HS77" s="109"/>
      <c r="HT77" s="109"/>
      <c r="HU77" s="109"/>
      <c r="HV77" s="109"/>
      <c r="HW77" s="109"/>
      <c r="HX77" s="109"/>
      <c r="HY77" s="109"/>
    </row>
    <row r="78" spans="1:233" s="108" customFormat="1" ht="14.25" customHeight="1" x14ac:dyDescent="0.2">
      <c r="A78" s="3"/>
      <c r="B78" s="110"/>
      <c r="C78" s="111"/>
      <c r="D78" s="111"/>
      <c r="E78" s="111"/>
      <c r="F78" s="111"/>
      <c r="G78" s="111"/>
      <c r="H78" s="111"/>
      <c r="I78" s="111"/>
      <c r="J78" s="111"/>
      <c r="K78" s="111"/>
      <c r="L78" s="112"/>
      <c r="M78" s="113"/>
      <c r="N78" s="114"/>
      <c r="O78" s="3"/>
      <c r="P78" s="3"/>
      <c r="Q78" s="107"/>
      <c r="R78" s="107"/>
      <c r="AB78" s="109"/>
      <c r="AC78" s="109"/>
      <c r="AD78" s="109"/>
      <c r="AE78" s="109"/>
      <c r="AF78" s="109"/>
      <c r="AG78" s="109"/>
      <c r="AH78" s="109"/>
      <c r="AI78" s="109"/>
      <c r="AJ78" s="109"/>
      <c r="AK78" s="109"/>
      <c r="AL78" s="109"/>
      <c r="AM78" s="109"/>
      <c r="AN78" s="109"/>
      <c r="AO78" s="109"/>
      <c r="AP78" s="109"/>
      <c r="AQ78" s="109"/>
      <c r="AR78" s="109"/>
      <c r="AS78" s="109"/>
      <c r="AT78" s="109"/>
      <c r="AU78" s="109"/>
      <c r="AV78" s="109"/>
      <c r="AW78" s="109"/>
      <c r="AX78" s="109"/>
      <c r="AY78" s="109"/>
      <c r="AZ78" s="109"/>
      <c r="BA78" s="109"/>
      <c r="BB78" s="109"/>
      <c r="BC78" s="109"/>
      <c r="BD78" s="109"/>
      <c r="BE78" s="109"/>
      <c r="BF78" s="109"/>
      <c r="BG78" s="109"/>
      <c r="BH78" s="109"/>
      <c r="BI78" s="109"/>
      <c r="BJ78" s="109"/>
      <c r="BK78" s="109"/>
      <c r="BL78" s="109"/>
      <c r="BM78" s="109"/>
      <c r="BN78" s="109"/>
      <c r="BO78" s="109"/>
      <c r="BP78" s="109"/>
      <c r="BQ78" s="109"/>
      <c r="BR78" s="109"/>
      <c r="BS78" s="109"/>
      <c r="BT78" s="109"/>
      <c r="BU78" s="109"/>
      <c r="BV78" s="109"/>
      <c r="BW78" s="109"/>
      <c r="BX78" s="109"/>
      <c r="BY78" s="109"/>
      <c r="BZ78" s="109"/>
      <c r="CA78" s="109"/>
      <c r="CB78" s="109"/>
      <c r="CC78" s="109"/>
      <c r="CD78" s="109"/>
      <c r="CE78" s="109"/>
      <c r="CF78" s="109"/>
      <c r="CG78" s="109"/>
      <c r="CH78" s="109"/>
      <c r="CI78" s="109"/>
      <c r="CJ78" s="109"/>
      <c r="CK78" s="109"/>
      <c r="CL78" s="109"/>
      <c r="CM78" s="109"/>
      <c r="CN78" s="109"/>
      <c r="CO78" s="109"/>
      <c r="CP78" s="109"/>
      <c r="CQ78" s="109"/>
      <c r="CR78" s="109"/>
      <c r="CS78" s="109"/>
      <c r="CT78" s="109"/>
      <c r="CU78" s="109"/>
      <c r="CV78" s="109"/>
      <c r="CW78" s="109"/>
      <c r="CX78" s="109"/>
      <c r="CY78" s="109"/>
      <c r="CZ78" s="109"/>
      <c r="DA78" s="109"/>
      <c r="DB78" s="109"/>
      <c r="DC78" s="109"/>
      <c r="DD78" s="109"/>
      <c r="DE78" s="109"/>
      <c r="DF78" s="109"/>
      <c r="DG78" s="109"/>
      <c r="DH78" s="109"/>
      <c r="DI78" s="109"/>
      <c r="DJ78" s="109"/>
      <c r="DK78" s="109"/>
      <c r="DL78" s="109"/>
      <c r="DM78" s="109"/>
      <c r="DN78" s="109"/>
      <c r="DO78" s="109"/>
      <c r="DP78" s="109"/>
      <c r="DQ78" s="109"/>
      <c r="DR78" s="109"/>
      <c r="DS78" s="109"/>
      <c r="DT78" s="109"/>
      <c r="DU78" s="109"/>
      <c r="DV78" s="109"/>
      <c r="DW78" s="109"/>
      <c r="DX78" s="109"/>
      <c r="DY78" s="109"/>
      <c r="DZ78" s="109"/>
      <c r="EA78" s="109"/>
      <c r="EB78" s="109"/>
      <c r="EC78" s="109"/>
      <c r="ED78" s="109"/>
      <c r="EE78" s="109"/>
      <c r="EF78" s="109"/>
      <c r="EG78" s="109"/>
      <c r="EH78" s="109"/>
      <c r="EI78" s="109"/>
      <c r="EJ78" s="109"/>
      <c r="EK78" s="109"/>
      <c r="EL78" s="109"/>
      <c r="EM78" s="109"/>
      <c r="EN78" s="109"/>
      <c r="EO78" s="109"/>
      <c r="EP78" s="109"/>
      <c r="EQ78" s="109"/>
      <c r="ER78" s="109"/>
      <c r="ES78" s="109"/>
      <c r="ET78" s="109"/>
      <c r="EU78" s="109"/>
      <c r="EV78" s="109"/>
      <c r="EW78" s="109"/>
      <c r="EX78" s="109"/>
      <c r="EY78" s="109"/>
      <c r="EZ78" s="109"/>
      <c r="FA78" s="109"/>
      <c r="FB78" s="109"/>
      <c r="FC78" s="109"/>
      <c r="FD78" s="109"/>
      <c r="FE78" s="109"/>
      <c r="FF78" s="109"/>
      <c r="FG78" s="109"/>
      <c r="FH78" s="109"/>
      <c r="FI78" s="109"/>
      <c r="FJ78" s="109"/>
      <c r="FK78" s="109"/>
      <c r="FL78" s="109"/>
      <c r="FM78" s="109"/>
      <c r="FN78" s="109"/>
      <c r="FO78" s="109"/>
      <c r="FP78" s="109"/>
      <c r="FQ78" s="109"/>
      <c r="FR78" s="109"/>
      <c r="FS78" s="109"/>
      <c r="FT78" s="109"/>
      <c r="FU78" s="109"/>
      <c r="FV78" s="109"/>
      <c r="FW78" s="109"/>
      <c r="FX78" s="109"/>
      <c r="FY78" s="109"/>
      <c r="FZ78" s="109"/>
      <c r="GA78" s="109"/>
      <c r="GB78" s="109"/>
      <c r="GC78" s="109"/>
      <c r="GD78" s="109"/>
      <c r="GE78" s="109"/>
      <c r="GF78" s="109"/>
      <c r="GG78" s="109"/>
      <c r="GH78" s="109"/>
      <c r="GI78" s="109"/>
      <c r="GJ78" s="109"/>
      <c r="GK78" s="109"/>
      <c r="GL78" s="109"/>
      <c r="GM78" s="109"/>
      <c r="GN78" s="109"/>
      <c r="GO78" s="109"/>
      <c r="GP78" s="109"/>
      <c r="GQ78" s="109"/>
      <c r="GR78" s="109"/>
      <c r="GS78" s="109"/>
      <c r="GT78" s="109"/>
      <c r="GU78" s="109"/>
      <c r="GV78" s="109"/>
      <c r="GW78" s="109"/>
      <c r="GX78" s="109"/>
      <c r="GY78" s="109"/>
      <c r="GZ78" s="109"/>
      <c r="HA78" s="109"/>
      <c r="HB78" s="109"/>
      <c r="HC78" s="109"/>
      <c r="HD78" s="109"/>
      <c r="HE78" s="109"/>
      <c r="HF78" s="109"/>
      <c r="HG78" s="109"/>
      <c r="HH78" s="109"/>
      <c r="HI78" s="109"/>
      <c r="HJ78" s="109"/>
      <c r="HK78" s="109"/>
      <c r="HL78" s="109"/>
      <c r="HM78" s="109"/>
      <c r="HN78" s="109"/>
      <c r="HO78" s="109"/>
      <c r="HP78" s="109"/>
      <c r="HQ78" s="109"/>
      <c r="HR78" s="109"/>
      <c r="HS78" s="109"/>
      <c r="HT78" s="109"/>
      <c r="HU78" s="109"/>
      <c r="HV78" s="109"/>
      <c r="HW78" s="109"/>
      <c r="HX78" s="109"/>
      <c r="HY78" s="109"/>
    </row>
    <row r="79" spans="1:233" s="20" customFormat="1" ht="15" x14ac:dyDescent="0.25">
      <c r="A79" s="6"/>
      <c r="B79" s="115" t="s">
        <v>68</v>
      </c>
      <c r="C79" s="405"/>
      <c r="D79" s="405"/>
      <c r="E79" s="405"/>
      <c r="F79" s="405"/>
      <c r="G79" s="405"/>
      <c r="H79" s="405"/>
      <c r="I79" s="406"/>
      <c r="J79" s="406"/>
      <c r="K79" s="406"/>
      <c r="L79" s="406"/>
      <c r="M79" s="406"/>
      <c r="N79" s="406"/>
      <c r="O79" s="5"/>
      <c r="P79" s="5"/>
      <c r="Q79" s="10"/>
      <c r="R79" s="10"/>
      <c r="S79" s="5"/>
      <c r="T79" s="5"/>
      <c r="U79" s="5"/>
      <c r="V79" s="5"/>
      <c r="W79" s="5"/>
      <c r="X79" s="5"/>
      <c r="Y79" s="5"/>
      <c r="Z79" s="5"/>
      <c r="AA79" s="5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  <c r="EM79" s="7"/>
      <c r="EN79" s="7"/>
      <c r="EO79" s="7"/>
      <c r="EP79" s="7"/>
      <c r="EQ79" s="7"/>
      <c r="ER79" s="7"/>
      <c r="ES79" s="7"/>
      <c r="ET79" s="7"/>
      <c r="EU79" s="7"/>
      <c r="EV79" s="7"/>
      <c r="EW79" s="7"/>
      <c r="EX79" s="7"/>
      <c r="EY79" s="7"/>
      <c r="EZ79" s="7"/>
      <c r="FA79" s="7"/>
      <c r="FB79" s="7"/>
      <c r="FC79" s="7"/>
      <c r="FD79" s="7"/>
      <c r="FE79" s="7"/>
      <c r="FF79" s="7"/>
      <c r="FG79" s="7"/>
      <c r="FH79" s="7"/>
      <c r="FI79" s="7"/>
      <c r="FJ79" s="7"/>
      <c r="FK79" s="7"/>
      <c r="FL79" s="7"/>
      <c r="FM79" s="7"/>
      <c r="FN79" s="7"/>
      <c r="FO79" s="7"/>
      <c r="FP79" s="7"/>
      <c r="FQ79" s="7"/>
      <c r="FR79" s="7"/>
      <c r="FS79" s="7"/>
      <c r="FT79" s="7"/>
      <c r="FU79" s="7"/>
      <c r="FV79" s="7"/>
      <c r="FW79" s="7"/>
      <c r="FX79" s="7"/>
      <c r="FY79" s="7"/>
      <c r="FZ79" s="7"/>
      <c r="GA79" s="7"/>
      <c r="GB79" s="7"/>
      <c r="GC79" s="7"/>
      <c r="GD79" s="7"/>
      <c r="GE79" s="7"/>
      <c r="GF79" s="7"/>
      <c r="GG79" s="7"/>
      <c r="GH79" s="7"/>
      <c r="GI79" s="7"/>
      <c r="GJ79" s="7"/>
      <c r="GK79" s="7"/>
      <c r="GL79" s="7"/>
      <c r="GM79" s="7"/>
      <c r="GN79" s="7"/>
      <c r="GO79" s="7"/>
      <c r="GP79" s="7"/>
      <c r="GQ79" s="7"/>
      <c r="GR79" s="7"/>
      <c r="GS79" s="7"/>
      <c r="GT79" s="7"/>
      <c r="GU79" s="7"/>
      <c r="GV79" s="7"/>
      <c r="GW79" s="7"/>
      <c r="GX79" s="7"/>
      <c r="GY79" s="7"/>
      <c r="GZ79" s="7"/>
      <c r="HA79" s="7"/>
      <c r="HB79" s="7" t="s">
        <v>5</v>
      </c>
      <c r="HC79" s="7" t="s">
        <v>5</v>
      </c>
      <c r="HD79" s="7" t="s">
        <v>5</v>
      </c>
      <c r="HE79" s="7" t="s">
        <v>5</v>
      </c>
      <c r="HF79" s="7" t="s">
        <v>5</v>
      </c>
      <c r="HG79" s="7" t="s">
        <v>5</v>
      </c>
      <c r="HH79" s="7" t="s">
        <v>5</v>
      </c>
      <c r="HI79" s="7" t="s">
        <v>5</v>
      </c>
      <c r="HJ79" s="7" t="s">
        <v>5</v>
      </c>
      <c r="HK79" s="7" t="s">
        <v>5</v>
      </c>
      <c r="HL79" s="7" t="s">
        <v>5</v>
      </c>
      <c r="HM79" s="7" t="s">
        <v>5</v>
      </c>
      <c r="HN79" s="7"/>
      <c r="HO79" s="7"/>
      <c r="HP79" s="7"/>
      <c r="HQ79" s="7"/>
      <c r="HR79" s="7"/>
      <c r="HS79" s="7"/>
      <c r="HT79" s="7"/>
      <c r="HU79" s="7"/>
      <c r="HV79" s="7"/>
      <c r="HW79" s="7"/>
      <c r="HX79" s="7"/>
      <c r="HY79" s="7"/>
    </row>
    <row r="80" spans="1:233" s="116" customFormat="1" ht="16.5" customHeight="1" x14ac:dyDescent="0.25">
      <c r="A80" s="12"/>
      <c r="B80" s="115"/>
      <c r="C80" s="404" t="s">
        <v>69</v>
      </c>
      <c r="D80" s="404"/>
      <c r="E80" s="404"/>
      <c r="F80" s="404"/>
      <c r="G80" s="404"/>
      <c r="H80" s="404"/>
      <c r="I80" s="404"/>
      <c r="J80" s="404"/>
      <c r="K80" s="404"/>
      <c r="L80" s="404"/>
      <c r="M80" s="404"/>
      <c r="N80" s="404"/>
      <c r="Q80" s="117"/>
      <c r="R80" s="117"/>
      <c r="AB80" s="118"/>
      <c r="AC80" s="118"/>
      <c r="AD80" s="118"/>
      <c r="AE80" s="118"/>
      <c r="AF80" s="118"/>
      <c r="AG80" s="118"/>
      <c r="AH80" s="118"/>
      <c r="AI80" s="118"/>
      <c r="AJ80" s="118"/>
      <c r="AK80" s="118"/>
      <c r="AL80" s="118"/>
      <c r="AM80" s="118"/>
      <c r="AN80" s="118"/>
      <c r="AO80" s="118"/>
      <c r="AP80" s="118"/>
      <c r="AQ80" s="118"/>
      <c r="AR80" s="118"/>
      <c r="AS80" s="118"/>
      <c r="AT80" s="118"/>
      <c r="AU80" s="118"/>
      <c r="AV80" s="118"/>
      <c r="AW80" s="118"/>
      <c r="AX80" s="118"/>
      <c r="AY80" s="118"/>
      <c r="AZ80" s="118"/>
      <c r="BA80" s="118"/>
      <c r="BB80" s="118"/>
      <c r="BC80" s="118"/>
      <c r="BD80" s="118"/>
      <c r="BE80" s="118"/>
      <c r="BF80" s="118"/>
      <c r="BG80" s="118"/>
      <c r="BH80" s="118"/>
      <c r="BI80" s="118"/>
      <c r="BJ80" s="118"/>
      <c r="BK80" s="118"/>
      <c r="BL80" s="118"/>
      <c r="BM80" s="118"/>
      <c r="BN80" s="118"/>
      <c r="BO80" s="118"/>
      <c r="BP80" s="118"/>
      <c r="BQ80" s="118"/>
      <c r="BR80" s="118"/>
      <c r="BS80" s="118"/>
      <c r="BT80" s="118"/>
      <c r="BU80" s="118"/>
      <c r="BV80" s="118"/>
      <c r="BW80" s="118"/>
      <c r="BX80" s="118"/>
      <c r="BY80" s="118"/>
      <c r="BZ80" s="118"/>
      <c r="CA80" s="118"/>
      <c r="CB80" s="118"/>
      <c r="CC80" s="118"/>
      <c r="CD80" s="118"/>
      <c r="CE80" s="118"/>
      <c r="CF80" s="118"/>
      <c r="CG80" s="118"/>
      <c r="CH80" s="118"/>
      <c r="CI80" s="118"/>
      <c r="CJ80" s="118"/>
      <c r="CK80" s="118"/>
      <c r="CL80" s="118"/>
      <c r="CM80" s="118"/>
      <c r="CN80" s="118"/>
      <c r="CO80" s="118"/>
      <c r="CP80" s="118"/>
      <c r="CQ80" s="118"/>
      <c r="CR80" s="118"/>
      <c r="CS80" s="118"/>
      <c r="CT80" s="118"/>
      <c r="CU80" s="118"/>
      <c r="CV80" s="118"/>
      <c r="CW80" s="118"/>
      <c r="CX80" s="118"/>
      <c r="CY80" s="118"/>
      <c r="CZ80" s="118"/>
      <c r="DA80" s="118"/>
      <c r="DB80" s="118"/>
      <c r="DC80" s="118"/>
      <c r="DD80" s="118"/>
      <c r="DE80" s="118"/>
      <c r="DF80" s="118"/>
      <c r="DG80" s="118"/>
      <c r="DH80" s="118"/>
      <c r="DI80" s="118"/>
      <c r="DJ80" s="118"/>
      <c r="DK80" s="118"/>
      <c r="DL80" s="118"/>
      <c r="DM80" s="118"/>
      <c r="DN80" s="118"/>
      <c r="DO80" s="118"/>
      <c r="DP80" s="118"/>
      <c r="DQ80" s="118"/>
      <c r="DR80" s="118"/>
      <c r="DS80" s="118"/>
      <c r="DT80" s="118"/>
      <c r="DU80" s="118"/>
      <c r="DV80" s="118"/>
      <c r="DW80" s="118"/>
      <c r="DX80" s="118"/>
      <c r="DY80" s="118"/>
      <c r="DZ80" s="118"/>
      <c r="EA80" s="118"/>
      <c r="EB80" s="118"/>
      <c r="EC80" s="118"/>
      <c r="ED80" s="118"/>
      <c r="EE80" s="118"/>
      <c r="EF80" s="118"/>
      <c r="EG80" s="118"/>
      <c r="EH80" s="118"/>
      <c r="EI80" s="118"/>
      <c r="EJ80" s="118"/>
      <c r="EK80" s="118"/>
      <c r="EL80" s="118"/>
      <c r="EM80" s="118"/>
      <c r="EN80" s="118"/>
      <c r="EO80" s="118"/>
      <c r="EP80" s="118"/>
      <c r="EQ80" s="118"/>
      <c r="ER80" s="118"/>
      <c r="ES80" s="118"/>
      <c r="ET80" s="118"/>
      <c r="EU80" s="118"/>
      <c r="EV80" s="118"/>
      <c r="EW80" s="118"/>
      <c r="EX80" s="118"/>
      <c r="EY80" s="118"/>
      <c r="EZ80" s="118"/>
      <c r="FA80" s="118"/>
      <c r="FB80" s="118"/>
      <c r="FC80" s="118"/>
      <c r="FD80" s="118"/>
      <c r="FE80" s="118"/>
      <c r="FF80" s="118"/>
      <c r="FG80" s="118"/>
      <c r="FH80" s="118"/>
      <c r="FI80" s="118"/>
      <c r="FJ80" s="118"/>
      <c r="FK80" s="118"/>
      <c r="FL80" s="118"/>
      <c r="FM80" s="118"/>
      <c r="FN80" s="118"/>
      <c r="FO80" s="118"/>
      <c r="FP80" s="118"/>
      <c r="FQ80" s="118"/>
      <c r="FR80" s="118"/>
      <c r="FS80" s="118"/>
      <c r="FT80" s="118"/>
      <c r="FU80" s="118"/>
      <c r="FV80" s="118"/>
      <c r="FW80" s="118"/>
      <c r="FX80" s="118"/>
      <c r="FY80" s="118"/>
      <c r="FZ80" s="118"/>
      <c r="GA80" s="118"/>
      <c r="GB80" s="118"/>
      <c r="GC80" s="118"/>
      <c r="GD80" s="118"/>
      <c r="GE80" s="118"/>
      <c r="GF80" s="118"/>
      <c r="GG80" s="118"/>
      <c r="GH80" s="118"/>
      <c r="GI80" s="118"/>
      <c r="GJ80" s="118"/>
      <c r="GK80" s="118"/>
      <c r="GL80" s="118"/>
      <c r="GM80" s="118"/>
      <c r="GN80" s="118"/>
      <c r="GO80" s="118"/>
      <c r="GP80" s="118"/>
      <c r="GQ80" s="118"/>
      <c r="GR80" s="118"/>
      <c r="GS80" s="118"/>
      <c r="GT80" s="118"/>
      <c r="GU80" s="118"/>
      <c r="GV80" s="118"/>
      <c r="GW80" s="118"/>
      <c r="GX80" s="118"/>
      <c r="GY80" s="118"/>
      <c r="GZ80" s="118"/>
      <c r="HA80" s="118"/>
      <c r="HB80" s="118"/>
      <c r="HC80" s="118"/>
      <c r="HD80" s="118"/>
      <c r="HE80" s="118"/>
      <c r="HF80" s="118"/>
      <c r="HG80" s="118"/>
      <c r="HH80" s="118"/>
      <c r="HI80" s="118"/>
      <c r="HJ80" s="118"/>
      <c r="HK80" s="118"/>
      <c r="HL80" s="118"/>
      <c r="HM80" s="118"/>
      <c r="HN80" s="118"/>
      <c r="HO80" s="118"/>
      <c r="HP80" s="118"/>
      <c r="HQ80" s="118"/>
      <c r="HR80" s="118"/>
      <c r="HS80" s="118"/>
      <c r="HT80" s="118"/>
      <c r="HU80" s="118"/>
      <c r="HV80" s="118"/>
      <c r="HW80" s="118"/>
      <c r="HX80" s="118"/>
      <c r="HY80" s="118"/>
    </row>
    <row r="81" spans="1:233" s="20" customFormat="1" ht="15" x14ac:dyDescent="0.25">
      <c r="A81" s="6"/>
      <c r="B81" s="115" t="s">
        <v>70</v>
      </c>
      <c r="C81" s="405"/>
      <c r="D81" s="405"/>
      <c r="E81" s="405"/>
      <c r="F81" s="405"/>
      <c r="G81" s="405"/>
      <c r="H81" s="405"/>
      <c r="I81" s="406"/>
      <c r="J81" s="406"/>
      <c r="K81" s="406"/>
      <c r="L81" s="406"/>
      <c r="M81" s="406"/>
      <c r="N81" s="406"/>
      <c r="O81" s="5"/>
      <c r="P81" s="5"/>
      <c r="Q81" s="10"/>
      <c r="R81" s="10"/>
      <c r="S81" s="5"/>
      <c r="T81" s="5"/>
      <c r="U81" s="5"/>
      <c r="V81" s="5"/>
      <c r="W81" s="5"/>
      <c r="X81" s="5"/>
      <c r="Y81" s="5"/>
      <c r="Z81" s="5"/>
      <c r="AA81" s="5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  <c r="EM81" s="7"/>
      <c r="EN81" s="7"/>
      <c r="EO81" s="7"/>
      <c r="EP81" s="7"/>
      <c r="EQ81" s="7"/>
      <c r="ER81" s="7"/>
      <c r="ES81" s="7"/>
      <c r="ET81" s="7"/>
      <c r="EU81" s="7"/>
      <c r="EV81" s="7"/>
      <c r="EW81" s="7"/>
      <c r="EX81" s="7"/>
      <c r="EY81" s="7"/>
      <c r="EZ81" s="7"/>
      <c r="FA81" s="7"/>
      <c r="FB81" s="7"/>
      <c r="FC81" s="7"/>
      <c r="FD81" s="7"/>
      <c r="FE81" s="7"/>
      <c r="FF81" s="7"/>
      <c r="FG81" s="7"/>
      <c r="FH81" s="7"/>
      <c r="FI81" s="7"/>
      <c r="FJ81" s="7"/>
      <c r="FK81" s="7"/>
      <c r="FL81" s="7"/>
      <c r="FM81" s="7"/>
      <c r="FN81" s="7"/>
      <c r="FO81" s="7"/>
      <c r="FP81" s="7"/>
      <c r="FQ81" s="7"/>
      <c r="FR81" s="7"/>
      <c r="FS81" s="7"/>
      <c r="FT81" s="7"/>
      <c r="FU81" s="7"/>
      <c r="FV81" s="7"/>
      <c r="FW81" s="7"/>
      <c r="FX81" s="7"/>
      <c r="FY81" s="7"/>
      <c r="FZ81" s="7"/>
      <c r="GA81" s="7"/>
      <c r="GB81" s="7"/>
      <c r="GC81" s="7"/>
      <c r="GD81" s="7"/>
      <c r="GE81" s="7"/>
      <c r="GF81" s="7"/>
      <c r="GG81" s="7"/>
      <c r="GH81" s="7"/>
      <c r="GI81" s="7"/>
      <c r="GJ81" s="7"/>
      <c r="GK81" s="7"/>
      <c r="GL81" s="7"/>
      <c r="GM81" s="7"/>
      <c r="GN81" s="7"/>
      <c r="GO81" s="7"/>
      <c r="GP81" s="7"/>
      <c r="GQ81" s="7"/>
      <c r="GR81" s="7"/>
      <c r="GS81" s="7"/>
      <c r="GT81" s="7"/>
      <c r="GU81" s="7"/>
      <c r="GV81" s="7"/>
      <c r="GW81" s="7"/>
      <c r="GX81" s="7"/>
      <c r="GY81" s="7"/>
      <c r="GZ81" s="7"/>
      <c r="HA81" s="7"/>
      <c r="HB81" s="7"/>
      <c r="HC81" s="7"/>
      <c r="HD81" s="7"/>
      <c r="HE81" s="7"/>
      <c r="HF81" s="7"/>
      <c r="HG81" s="7"/>
      <c r="HH81" s="7"/>
      <c r="HI81" s="7"/>
      <c r="HJ81" s="7"/>
      <c r="HK81" s="7"/>
      <c r="HL81" s="7"/>
      <c r="HM81" s="7"/>
      <c r="HN81" s="7" t="s">
        <v>5</v>
      </c>
      <c r="HO81" s="7" t="s">
        <v>5</v>
      </c>
      <c r="HP81" s="7" t="s">
        <v>5</v>
      </c>
      <c r="HQ81" s="7" t="s">
        <v>5</v>
      </c>
      <c r="HR81" s="7" t="s">
        <v>5</v>
      </c>
      <c r="HS81" s="7" t="s">
        <v>5</v>
      </c>
      <c r="HT81" s="7" t="s">
        <v>5</v>
      </c>
      <c r="HU81" s="7" t="s">
        <v>5</v>
      </c>
      <c r="HV81" s="7" t="s">
        <v>5</v>
      </c>
      <c r="HW81" s="7" t="s">
        <v>5</v>
      </c>
      <c r="HX81" s="7" t="s">
        <v>5</v>
      </c>
      <c r="HY81" s="7" t="s">
        <v>5</v>
      </c>
    </row>
    <row r="82" spans="1:233" s="116" customFormat="1" ht="16.5" customHeight="1" x14ac:dyDescent="0.25">
      <c r="A82" s="12"/>
      <c r="C82" s="404" t="s">
        <v>69</v>
      </c>
      <c r="D82" s="404"/>
      <c r="E82" s="404"/>
      <c r="F82" s="404"/>
      <c r="G82" s="404"/>
      <c r="H82" s="404"/>
      <c r="I82" s="404"/>
      <c r="J82" s="404"/>
      <c r="K82" s="404"/>
      <c r="L82" s="404"/>
      <c r="M82" s="404"/>
      <c r="N82" s="404"/>
      <c r="Q82" s="117"/>
      <c r="R82" s="117"/>
      <c r="AB82" s="118"/>
      <c r="AC82" s="118"/>
      <c r="AD82" s="118"/>
      <c r="AE82" s="118"/>
      <c r="AF82" s="118"/>
      <c r="AG82" s="118"/>
      <c r="AH82" s="118"/>
      <c r="AI82" s="118"/>
      <c r="AJ82" s="118"/>
      <c r="AK82" s="118"/>
      <c r="AL82" s="118"/>
      <c r="AM82" s="118"/>
      <c r="AN82" s="118"/>
      <c r="AO82" s="118"/>
      <c r="AP82" s="118"/>
      <c r="AQ82" s="118"/>
      <c r="AR82" s="118"/>
      <c r="AS82" s="118"/>
      <c r="AT82" s="118"/>
      <c r="AU82" s="118"/>
      <c r="AV82" s="118"/>
      <c r="AW82" s="118"/>
      <c r="AX82" s="118"/>
      <c r="AY82" s="118"/>
      <c r="AZ82" s="118"/>
      <c r="BA82" s="118"/>
      <c r="BB82" s="118"/>
      <c r="BC82" s="118"/>
      <c r="BD82" s="118"/>
      <c r="BE82" s="118"/>
      <c r="BF82" s="118"/>
      <c r="BG82" s="118"/>
      <c r="BH82" s="118"/>
      <c r="BI82" s="118"/>
      <c r="BJ82" s="118"/>
      <c r="BK82" s="118"/>
      <c r="BL82" s="118"/>
      <c r="BM82" s="118"/>
      <c r="BN82" s="118"/>
      <c r="BO82" s="118"/>
      <c r="BP82" s="118"/>
      <c r="BQ82" s="118"/>
      <c r="BR82" s="118"/>
      <c r="BS82" s="118"/>
      <c r="BT82" s="118"/>
      <c r="BU82" s="118"/>
      <c r="BV82" s="118"/>
      <c r="BW82" s="118"/>
      <c r="BX82" s="118"/>
      <c r="BY82" s="118"/>
      <c r="BZ82" s="118"/>
      <c r="CA82" s="118"/>
      <c r="CB82" s="118"/>
      <c r="CC82" s="118"/>
      <c r="CD82" s="118"/>
      <c r="CE82" s="118"/>
      <c r="CF82" s="118"/>
      <c r="CG82" s="118"/>
      <c r="CH82" s="118"/>
      <c r="CI82" s="118"/>
      <c r="CJ82" s="118"/>
      <c r="CK82" s="118"/>
      <c r="CL82" s="118"/>
      <c r="CM82" s="118"/>
      <c r="CN82" s="118"/>
      <c r="CO82" s="118"/>
      <c r="CP82" s="118"/>
      <c r="CQ82" s="118"/>
      <c r="CR82" s="118"/>
      <c r="CS82" s="118"/>
      <c r="CT82" s="118"/>
      <c r="CU82" s="118"/>
      <c r="CV82" s="118"/>
      <c r="CW82" s="118"/>
      <c r="CX82" s="118"/>
      <c r="CY82" s="118"/>
      <c r="CZ82" s="118"/>
      <c r="DA82" s="118"/>
      <c r="DB82" s="118"/>
      <c r="DC82" s="118"/>
      <c r="DD82" s="118"/>
      <c r="DE82" s="118"/>
      <c r="DF82" s="118"/>
      <c r="DG82" s="118"/>
      <c r="DH82" s="118"/>
      <c r="DI82" s="118"/>
      <c r="DJ82" s="118"/>
      <c r="DK82" s="118"/>
      <c r="DL82" s="118"/>
      <c r="DM82" s="118"/>
      <c r="DN82" s="118"/>
      <c r="DO82" s="118"/>
      <c r="DP82" s="118"/>
      <c r="DQ82" s="118"/>
      <c r="DR82" s="118"/>
      <c r="DS82" s="118"/>
      <c r="DT82" s="118"/>
      <c r="DU82" s="118"/>
      <c r="DV82" s="118"/>
      <c r="DW82" s="118"/>
      <c r="DX82" s="118"/>
      <c r="DY82" s="118"/>
      <c r="DZ82" s="118"/>
      <c r="EA82" s="118"/>
      <c r="EB82" s="118"/>
      <c r="EC82" s="118"/>
      <c r="ED82" s="118"/>
      <c r="EE82" s="118"/>
      <c r="EF82" s="118"/>
      <c r="EG82" s="118"/>
      <c r="EH82" s="118"/>
      <c r="EI82" s="118"/>
      <c r="EJ82" s="118"/>
      <c r="EK82" s="118"/>
      <c r="EL82" s="118"/>
      <c r="EM82" s="118"/>
      <c r="EN82" s="118"/>
      <c r="EO82" s="118"/>
      <c r="EP82" s="118"/>
      <c r="EQ82" s="118"/>
      <c r="ER82" s="118"/>
      <c r="ES82" s="118"/>
      <c r="ET82" s="118"/>
      <c r="EU82" s="118"/>
      <c r="EV82" s="118"/>
      <c r="EW82" s="118"/>
      <c r="EX82" s="118"/>
      <c r="EY82" s="118"/>
      <c r="EZ82" s="118"/>
      <c r="FA82" s="118"/>
      <c r="FB82" s="118"/>
      <c r="FC82" s="118"/>
      <c r="FD82" s="118"/>
      <c r="FE82" s="118"/>
      <c r="FF82" s="118"/>
      <c r="FG82" s="118"/>
      <c r="FH82" s="118"/>
      <c r="FI82" s="118"/>
      <c r="FJ82" s="118"/>
      <c r="FK82" s="118"/>
      <c r="FL82" s="118"/>
      <c r="FM82" s="118"/>
      <c r="FN82" s="118"/>
      <c r="FO82" s="118"/>
      <c r="FP82" s="118"/>
      <c r="FQ82" s="118"/>
      <c r="FR82" s="118"/>
      <c r="FS82" s="118"/>
      <c r="FT82" s="118"/>
      <c r="FU82" s="118"/>
      <c r="FV82" s="118"/>
      <c r="FW82" s="118"/>
      <c r="FX82" s="118"/>
      <c r="FY82" s="118"/>
      <c r="FZ82" s="118"/>
      <c r="GA82" s="118"/>
      <c r="GB82" s="118"/>
      <c r="GC82" s="118"/>
      <c r="GD82" s="118"/>
      <c r="GE82" s="118"/>
      <c r="GF82" s="118"/>
      <c r="GG82" s="118"/>
      <c r="GH82" s="118"/>
      <c r="GI82" s="118"/>
      <c r="GJ82" s="118"/>
      <c r="GK82" s="118"/>
      <c r="GL82" s="118"/>
      <c r="GM82" s="118"/>
      <c r="GN82" s="118"/>
      <c r="GO82" s="118"/>
      <c r="GP82" s="118"/>
      <c r="GQ82" s="118"/>
      <c r="GR82" s="118"/>
      <c r="GS82" s="118"/>
      <c r="GT82" s="118"/>
      <c r="GU82" s="118"/>
      <c r="GV82" s="118"/>
      <c r="GW82" s="118"/>
      <c r="GX82" s="118"/>
      <c r="GY82" s="118"/>
      <c r="GZ82" s="118"/>
      <c r="HA82" s="118"/>
      <c r="HB82" s="118"/>
      <c r="HC82" s="118"/>
      <c r="HD82" s="118"/>
      <c r="HE82" s="118"/>
      <c r="HF82" s="118"/>
      <c r="HG82" s="118"/>
      <c r="HH82" s="118"/>
      <c r="HI82" s="118"/>
      <c r="HJ82" s="118"/>
      <c r="HK82" s="118"/>
      <c r="HL82" s="118"/>
      <c r="HM82" s="118"/>
      <c r="HN82" s="118"/>
      <c r="HO82" s="118"/>
      <c r="HP82" s="118"/>
      <c r="HQ82" s="118"/>
      <c r="HR82" s="118"/>
      <c r="HS82" s="118"/>
      <c r="HT82" s="118"/>
      <c r="HU82" s="118"/>
      <c r="HV82" s="118"/>
      <c r="HW82" s="118"/>
      <c r="HX82" s="118"/>
      <c r="HY82" s="118"/>
    </row>
    <row r="83" spans="1:233" s="5" customFormat="1" ht="13.5" customHeight="1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</row>
    <row r="84" spans="1:233" s="5" customFormat="1" ht="27" customHeight="1" x14ac:dyDescent="0.25">
      <c r="A84" s="403" t="s">
        <v>71</v>
      </c>
      <c r="B84" s="407"/>
      <c r="C84" s="407"/>
      <c r="D84" s="407"/>
      <c r="E84" s="407"/>
      <c r="F84" s="407"/>
      <c r="G84" s="407"/>
      <c r="H84" s="407"/>
      <c r="I84" s="407"/>
      <c r="J84" s="407"/>
      <c r="K84" s="407"/>
      <c r="L84" s="407"/>
      <c r="M84" s="407"/>
      <c r="N84" s="407"/>
      <c r="O84" s="407"/>
      <c r="P84" s="407"/>
    </row>
    <row r="85" spans="1:233" s="5" customFormat="1" ht="16.5" customHeight="1" x14ac:dyDescent="0.25">
      <c r="A85" s="403" t="s">
        <v>72</v>
      </c>
      <c r="B85" s="403"/>
      <c r="C85" s="403"/>
      <c r="D85" s="403"/>
      <c r="E85" s="403"/>
      <c r="F85" s="403"/>
      <c r="G85" s="403"/>
      <c r="H85" s="403"/>
      <c r="I85" s="403"/>
      <c r="J85" s="403"/>
      <c r="K85" s="403"/>
      <c r="L85" s="403"/>
      <c r="M85" s="403"/>
      <c r="N85" s="403"/>
      <c r="O85" s="403"/>
      <c r="P85" s="403"/>
    </row>
    <row r="86" spans="1:233" s="5" customFormat="1" ht="14.25" customHeight="1" x14ac:dyDescent="0.25">
      <c r="A86" s="403" t="s">
        <v>73</v>
      </c>
      <c r="B86" s="403"/>
      <c r="C86" s="403"/>
      <c r="D86" s="403"/>
      <c r="E86" s="403"/>
      <c r="F86" s="403"/>
      <c r="G86" s="403"/>
      <c r="H86" s="403"/>
      <c r="I86" s="403"/>
      <c r="J86" s="403"/>
      <c r="K86" s="403"/>
      <c r="L86" s="403"/>
      <c r="M86" s="403"/>
      <c r="N86" s="403"/>
      <c r="O86" s="403"/>
      <c r="P86" s="403"/>
    </row>
    <row r="88" spans="1:233" s="5" customFormat="1" ht="15" x14ac:dyDescent="0.25">
      <c r="A88" s="3"/>
    </row>
    <row r="89" spans="1:233" s="5" customFormat="1" ht="15" x14ac:dyDescent="0.25">
      <c r="A89" s="3"/>
    </row>
    <row r="90" spans="1:233" s="5" customFormat="1" ht="15" x14ac:dyDescent="0.25">
      <c r="A90" s="3"/>
    </row>
    <row r="91" spans="1:233" s="5" customFormat="1" ht="15" x14ac:dyDescent="0.25">
      <c r="A91" s="3"/>
    </row>
    <row r="92" spans="1:233" s="5" customFormat="1" ht="15" x14ac:dyDescent="0.25">
      <c r="A92" s="3"/>
    </row>
    <row r="93" spans="1:233" s="5" customFormat="1" ht="15" x14ac:dyDescent="0.25">
      <c r="A93" s="3"/>
    </row>
    <row r="94" spans="1:233" s="5" customFormat="1" ht="15" x14ac:dyDescent="0.25">
      <c r="A94" s="3"/>
    </row>
    <row r="95" spans="1:233" s="5" customFormat="1" ht="15" x14ac:dyDescent="0.25">
      <c r="A95" s="3"/>
    </row>
    <row r="96" spans="1:233" s="5" customFormat="1" ht="15" x14ac:dyDescent="0.25">
      <c r="A96" s="3"/>
    </row>
    <row r="97" spans="1:1" s="5" customFormat="1" ht="15" x14ac:dyDescent="0.25">
      <c r="A97" s="3"/>
    </row>
    <row r="98" spans="1:1" s="5" customFormat="1" ht="15" x14ac:dyDescent="0.25">
      <c r="A98" s="3"/>
    </row>
    <row r="99" spans="1:1" s="5" customFormat="1" ht="15" x14ac:dyDescent="0.25">
      <c r="A99" s="3"/>
    </row>
    <row r="100" spans="1:1" s="5" customFormat="1" ht="15" x14ac:dyDescent="0.25">
      <c r="A100" s="3"/>
    </row>
    <row r="101" spans="1:1" s="5" customFormat="1" ht="15" x14ac:dyDescent="0.25">
      <c r="A101" s="3"/>
    </row>
    <row r="102" spans="1:1" s="5" customFormat="1" ht="15" x14ac:dyDescent="0.25">
      <c r="A102" s="3"/>
    </row>
    <row r="103" spans="1:1" s="5" customFormat="1" ht="15" x14ac:dyDescent="0.25">
      <c r="A103" s="3"/>
    </row>
    <row r="104" spans="1:1" s="5" customFormat="1" ht="15" x14ac:dyDescent="0.25">
      <c r="A104" s="3"/>
    </row>
    <row r="105" spans="1:1" s="5" customFormat="1" ht="15" x14ac:dyDescent="0.25">
      <c r="A105" s="3"/>
    </row>
    <row r="106" spans="1:1" s="5" customFormat="1" ht="15" x14ac:dyDescent="0.25">
      <c r="A106" s="3"/>
    </row>
    <row r="107" spans="1:1" s="5" customFormat="1" ht="15" x14ac:dyDescent="0.25">
      <c r="A107" s="3"/>
    </row>
    <row r="108" spans="1:1" s="5" customFormat="1" ht="15" x14ac:dyDescent="0.25">
      <c r="A108" s="3"/>
    </row>
    <row r="109" spans="1:1" s="5" customFormat="1" ht="15" x14ac:dyDescent="0.25">
      <c r="A109" s="3"/>
    </row>
    <row r="110" spans="1:1" s="5" customFormat="1" ht="15" x14ac:dyDescent="0.25">
      <c r="A110" s="3"/>
    </row>
    <row r="111" spans="1:1" s="5" customFormat="1" ht="15" x14ac:dyDescent="0.25">
      <c r="A111" s="3"/>
    </row>
    <row r="112" spans="1:1" s="5" customFormat="1" ht="15" x14ac:dyDescent="0.25">
      <c r="A112" s="3"/>
    </row>
    <row r="113" spans="1:1" s="5" customFormat="1" ht="15" x14ac:dyDescent="0.25">
      <c r="A113" s="3"/>
    </row>
    <row r="114" spans="1:1" s="5" customFormat="1" ht="15" x14ac:dyDescent="0.25">
      <c r="A114" s="3"/>
    </row>
    <row r="115" spans="1:1" s="5" customFormat="1" ht="15" x14ac:dyDescent="0.25">
      <c r="A115" s="3"/>
    </row>
    <row r="116" spans="1:1" s="5" customFormat="1" ht="15" x14ac:dyDescent="0.25">
      <c r="A116" s="3"/>
    </row>
    <row r="117" spans="1:1" s="5" customFormat="1" ht="15" x14ac:dyDescent="0.25">
      <c r="A117" s="3"/>
    </row>
    <row r="118" spans="1:1" s="5" customFormat="1" ht="15" x14ac:dyDescent="0.25">
      <c r="A118" s="3"/>
    </row>
    <row r="119" spans="1:1" s="5" customFormat="1" ht="15" x14ac:dyDescent="0.25">
      <c r="A119" s="3"/>
    </row>
    <row r="120" spans="1:1" s="5" customFormat="1" ht="15" x14ac:dyDescent="0.25">
      <c r="A120" s="3"/>
    </row>
  </sheetData>
  <mergeCells count="74">
    <mergeCell ref="A4:F4"/>
    <mergeCell ref="G4:P4"/>
    <mergeCell ref="A5:F5"/>
    <mergeCell ref="G5:P5"/>
    <mergeCell ref="A6:F6"/>
    <mergeCell ref="G6:P6"/>
    <mergeCell ref="A7:F7"/>
    <mergeCell ref="G7:P7"/>
    <mergeCell ref="A8:F8"/>
    <mergeCell ref="G8:P8"/>
    <mergeCell ref="A9:F9"/>
    <mergeCell ref="G9:P9"/>
    <mergeCell ref="B23:F23"/>
    <mergeCell ref="A10:F10"/>
    <mergeCell ref="G10:P10"/>
    <mergeCell ref="A11:F11"/>
    <mergeCell ref="G11:P11"/>
    <mergeCell ref="A13:P13"/>
    <mergeCell ref="A14:P14"/>
    <mergeCell ref="A16:P16"/>
    <mergeCell ref="A17:P17"/>
    <mergeCell ref="A18:P18"/>
    <mergeCell ref="A20:P20"/>
    <mergeCell ref="A21:P21"/>
    <mergeCell ref="B24:F24"/>
    <mergeCell ref="C26:F26"/>
    <mergeCell ref="A35:A37"/>
    <mergeCell ref="B35:B37"/>
    <mergeCell ref="C35:G37"/>
    <mergeCell ref="C49:G49"/>
    <mergeCell ref="I35:K36"/>
    <mergeCell ref="L35:P36"/>
    <mergeCell ref="C38:G38"/>
    <mergeCell ref="A39:P39"/>
    <mergeCell ref="C40:G40"/>
    <mergeCell ref="C41:G41"/>
    <mergeCell ref="H35:H37"/>
    <mergeCell ref="C43:G43"/>
    <mergeCell ref="C44:P44"/>
    <mergeCell ref="C45:G45"/>
    <mergeCell ref="C47:G47"/>
    <mergeCell ref="C48:P48"/>
    <mergeCell ref="C65:O65"/>
    <mergeCell ref="C51:G51"/>
    <mergeCell ref="C52:P52"/>
    <mergeCell ref="C53:G53"/>
    <mergeCell ref="C56:O56"/>
    <mergeCell ref="C58:O58"/>
    <mergeCell ref="C59:O59"/>
    <mergeCell ref="C60:O60"/>
    <mergeCell ref="C61:O61"/>
    <mergeCell ref="C62:O62"/>
    <mergeCell ref="C63:O63"/>
    <mergeCell ref="C64:O64"/>
    <mergeCell ref="C79:H79"/>
    <mergeCell ref="I79:N79"/>
    <mergeCell ref="C66:O66"/>
    <mergeCell ref="C67:O67"/>
    <mergeCell ref="C68:O68"/>
    <mergeCell ref="C69:O69"/>
    <mergeCell ref="C70:J70"/>
    <mergeCell ref="C71:J71"/>
    <mergeCell ref="C72:O72"/>
    <mergeCell ref="C73:O73"/>
    <mergeCell ref="C74:O74"/>
    <mergeCell ref="C75:O75"/>
    <mergeCell ref="C76:O76"/>
    <mergeCell ref="A86:P86"/>
    <mergeCell ref="C80:N80"/>
    <mergeCell ref="C81:H81"/>
    <mergeCell ref="I81:N81"/>
    <mergeCell ref="C82:N82"/>
    <mergeCell ref="A84:P84"/>
    <mergeCell ref="A85:P85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69" fitToHeight="0" orientation="landscape" r:id="rId1"/>
  <headerFooter>
    <oddFooter>&amp;RСтраница &amp;P</oddFooter>
  </headerFooter>
  <rowBreaks count="1" manualBreakCount="1">
    <brk id="34" max="11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autoPageBreaks="0" fitToPage="1"/>
  </sheetPr>
  <dimension ref="A1:N210"/>
  <sheetViews>
    <sheetView showGridLines="0" topLeftCell="A184" zoomScale="115" zoomScaleNormal="115" zoomScaleSheetLayoutView="75" workbookViewId="0">
      <selection activeCell="A169" sqref="A169:M169"/>
    </sheetView>
  </sheetViews>
  <sheetFormatPr defaultRowHeight="12.75" outlineLevelRow="2" x14ac:dyDescent="0.2"/>
  <cols>
    <col min="1" max="1" width="4.5703125" style="182" customWidth="1"/>
    <col min="2" max="2" width="14.42578125" style="183" customWidth="1"/>
    <col min="3" max="3" width="40.7109375" style="184" customWidth="1"/>
    <col min="4" max="4" width="13.85546875" style="185" customWidth="1"/>
    <col min="5" max="5" width="16.42578125" style="186" customWidth="1"/>
    <col min="6" max="6" width="8.140625" style="187" customWidth="1"/>
    <col min="7" max="9" width="7.140625" style="187" customWidth="1"/>
    <col min="10" max="10" width="14.7109375" style="187" customWidth="1"/>
    <col min="11" max="11" width="9.42578125" style="187" customWidth="1"/>
    <col min="12" max="13" width="7.140625" style="187" customWidth="1"/>
    <col min="14" max="16384" width="9.140625" style="181"/>
  </cols>
  <sheetData>
    <row r="1" spans="1:14" ht="15.75" x14ac:dyDescent="0.25">
      <c r="A1" s="179"/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80" t="s">
        <v>147</v>
      </c>
      <c r="N1" s="179"/>
    </row>
    <row r="2" spans="1:14" ht="15.75" x14ac:dyDescent="0.25">
      <c r="A2" s="179"/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80" t="s">
        <v>148</v>
      </c>
      <c r="N2" s="179"/>
    </row>
    <row r="3" spans="1:14" ht="15.75" x14ac:dyDescent="0.2">
      <c r="M3" s="180" t="s">
        <v>149</v>
      </c>
    </row>
    <row r="4" spans="1:14" ht="15.75" x14ac:dyDescent="0.2">
      <c r="M4" s="180"/>
    </row>
    <row r="6" spans="1:14" hidden="1" outlineLevel="2" x14ac:dyDescent="0.2">
      <c r="A6" s="188" t="s">
        <v>150</v>
      </c>
      <c r="J6" s="188" t="s">
        <v>151</v>
      </c>
    </row>
    <row r="7" spans="1:14" hidden="1" outlineLevel="1" x14ac:dyDescent="0.2">
      <c r="A7" s="189"/>
      <c r="J7" s="189"/>
    </row>
    <row r="8" spans="1:14" hidden="1" outlineLevel="1" x14ac:dyDescent="0.2">
      <c r="A8" s="189"/>
      <c r="J8" s="189"/>
    </row>
    <row r="9" spans="1:14" hidden="1" outlineLevel="1" x14ac:dyDescent="0.2">
      <c r="A9" s="189" t="s">
        <v>152</v>
      </c>
      <c r="J9" s="189" t="s">
        <v>152</v>
      </c>
    </row>
    <row r="10" spans="1:14" hidden="1" outlineLevel="1" x14ac:dyDescent="0.2">
      <c r="A10" s="190" t="s">
        <v>153</v>
      </c>
      <c r="J10" s="190" t="s">
        <v>154</v>
      </c>
    </row>
    <row r="11" spans="1:14" ht="15" hidden="1" outlineLevel="1" x14ac:dyDescent="0.2">
      <c r="A11" s="454"/>
      <c r="B11" s="467"/>
      <c r="C11" s="467"/>
      <c r="D11" s="467"/>
      <c r="E11" s="467"/>
      <c r="F11" s="467"/>
      <c r="G11" s="467"/>
      <c r="H11" s="467"/>
      <c r="I11" s="467"/>
      <c r="J11" s="467"/>
      <c r="K11" s="467"/>
      <c r="L11" s="467"/>
      <c r="M11" s="467"/>
    </row>
    <row r="12" spans="1:14" ht="15" hidden="1" outlineLevel="1" x14ac:dyDescent="0.2">
      <c r="B12" s="191"/>
      <c r="C12" s="192"/>
      <c r="D12" s="193"/>
      <c r="E12" s="194" t="s">
        <v>16</v>
      </c>
      <c r="F12" s="195"/>
      <c r="G12" s="195"/>
      <c r="H12" s="195"/>
      <c r="I12" s="196"/>
      <c r="J12" s="195"/>
      <c r="K12" s="195"/>
      <c r="L12" s="195"/>
    </row>
    <row r="13" spans="1:14" ht="15" collapsed="1" x14ac:dyDescent="0.2">
      <c r="C13" s="190"/>
      <c r="D13" s="182"/>
      <c r="E13" s="197"/>
      <c r="I13" s="198"/>
    </row>
    <row r="14" spans="1:14" ht="15.75" x14ac:dyDescent="0.2">
      <c r="C14" s="190"/>
      <c r="D14" s="199" t="s">
        <v>155</v>
      </c>
    </row>
    <row r="15" spans="1:14" ht="15" x14ac:dyDescent="0.2">
      <c r="C15" s="190"/>
      <c r="D15" s="200" t="s">
        <v>156</v>
      </c>
      <c r="I15" s="201"/>
    </row>
    <row r="16" spans="1:14" x14ac:dyDescent="0.2">
      <c r="C16" s="190"/>
      <c r="D16" s="182"/>
      <c r="E16" s="182"/>
      <c r="I16" s="202"/>
    </row>
    <row r="17" spans="1:14" ht="45.75" customHeight="1" x14ac:dyDescent="0.2">
      <c r="B17" s="203" t="s">
        <v>157</v>
      </c>
      <c r="C17" s="468" t="s">
        <v>158</v>
      </c>
      <c r="D17" s="469"/>
      <c r="E17" s="469"/>
      <c r="F17" s="469"/>
      <c r="G17" s="469"/>
      <c r="H17" s="469"/>
      <c r="I17" s="469"/>
      <c r="J17" s="469"/>
      <c r="K17" s="469"/>
      <c r="L17" s="469"/>
      <c r="M17" s="469"/>
    </row>
    <row r="18" spans="1:14" ht="15" x14ac:dyDescent="0.2">
      <c r="C18" s="192"/>
      <c r="D18" s="193"/>
      <c r="E18" s="204" t="s">
        <v>159</v>
      </c>
      <c r="F18" s="195"/>
      <c r="G18" s="195"/>
      <c r="H18" s="205"/>
      <c r="I18" s="195"/>
      <c r="J18" s="195"/>
      <c r="K18" s="195"/>
      <c r="L18" s="195"/>
      <c r="M18" s="195"/>
    </row>
    <row r="19" spans="1:14" x14ac:dyDescent="0.2">
      <c r="A19" s="206"/>
      <c r="B19" s="207"/>
      <c r="C19" s="190"/>
      <c r="D19" s="182"/>
      <c r="E19" s="208"/>
    </row>
    <row r="20" spans="1:14" ht="15" x14ac:dyDescent="0.25">
      <c r="C20" s="470" t="s">
        <v>160</v>
      </c>
      <c r="D20" s="471"/>
      <c r="E20" s="471"/>
      <c r="F20" s="471"/>
      <c r="G20" s="471"/>
      <c r="H20" s="471"/>
      <c r="I20" s="471"/>
      <c r="J20" s="471"/>
      <c r="K20" s="471"/>
      <c r="L20" s="471"/>
      <c r="M20" s="471"/>
      <c r="N20" s="203"/>
    </row>
    <row r="21" spans="1:14" s="212" customFormat="1" ht="15" x14ac:dyDescent="0.25">
      <c r="A21" s="200"/>
      <c r="B21" s="209"/>
      <c r="C21" s="210" t="s">
        <v>161</v>
      </c>
      <c r="D21" s="203"/>
      <c r="E21" s="462" t="s">
        <v>162</v>
      </c>
      <c r="F21" s="463"/>
      <c r="G21" s="211" t="s">
        <v>163</v>
      </c>
      <c r="H21" s="203"/>
      <c r="I21" s="210"/>
      <c r="J21" s="210"/>
      <c r="K21" s="203"/>
      <c r="L21" s="203"/>
      <c r="M21" s="203"/>
    </row>
    <row r="22" spans="1:14" s="212" customFormat="1" ht="15" outlineLevel="1" x14ac:dyDescent="0.25">
      <c r="A22" s="200"/>
      <c r="B22" s="209"/>
      <c r="C22" s="210" t="s">
        <v>164</v>
      </c>
      <c r="D22" s="203"/>
      <c r="E22" s="462" t="s">
        <v>165</v>
      </c>
      <c r="F22" s="463"/>
      <c r="G22" s="211" t="s">
        <v>163</v>
      </c>
      <c r="H22" s="203"/>
      <c r="I22" s="210"/>
      <c r="J22" s="210"/>
      <c r="K22" s="203"/>
      <c r="L22" s="203"/>
      <c r="M22" s="203"/>
    </row>
    <row r="23" spans="1:14" s="212" customFormat="1" ht="15" outlineLevel="1" x14ac:dyDescent="0.25">
      <c r="A23" s="200"/>
      <c r="B23" s="209"/>
      <c r="C23" s="210" t="s">
        <v>166</v>
      </c>
      <c r="D23" s="203"/>
      <c r="E23" s="462" t="s">
        <v>167</v>
      </c>
      <c r="F23" s="463"/>
      <c r="G23" s="211" t="s">
        <v>163</v>
      </c>
      <c r="H23" s="203"/>
      <c r="I23" s="210"/>
      <c r="J23" s="210"/>
      <c r="K23" s="203"/>
      <c r="L23" s="203"/>
      <c r="M23" s="203"/>
    </row>
    <row r="24" spans="1:14" s="212" customFormat="1" ht="15" outlineLevel="1" x14ac:dyDescent="0.25">
      <c r="A24" s="200"/>
      <c r="B24" s="209"/>
      <c r="C24" s="210" t="s">
        <v>168</v>
      </c>
      <c r="D24" s="203"/>
      <c r="E24" s="462" t="s">
        <v>169</v>
      </c>
      <c r="F24" s="463"/>
      <c r="G24" s="211" t="s">
        <v>163</v>
      </c>
      <c r="H24" s="203"/>
      <c r="I24" s="210"/>
      <c r="J24" s="210"/>
      <c r="K24" s="203"/>
      <c r="L24" s="203"/>
      <c r="M24" s="203"/>
    </row>
    <row r="25" spans="1:14" s="212" customFormat="1" ht="15" x14ac:dyDescent="0.25">
      <c r="A25" s="200"/>
      <c r="B25" s="209"/>
      <c r="C25" s="210" t="s">
        <v>170</v>
      </c>
      <c r="D25" s="200"/>
      <c r="E25" s="462" t="s">
        <v>171</v>
      </c>
      <c r="F25" s="463"/>
      <c r="G25" s="211" t="s">
        <v>163</v>
      </c>
      <c r="H25" s="203"/>
      <c r="I25" s="210"/>
      <c r="J25" s="210"/>
      <c r="K25" s="203"/>
      <c r="L25" s="203"/>
      <c r="M25" s="203"/>
    </row>
    <row r="26" spans="1:14" s="212" customFormat="1" ht="15" outlineLevel="1" x14ac:dyDescent="0.25">
      <c r="A26" s="200"/>
      <c r="B26" s="209"/>
      <c r="C26" s="210" t="s">
        <v>172</v>
      </c>
      <c r="D26" s="200"/>
      <c r="E26" s="462" t="s">
        <v>173</v>
      </c>
      <c r="F26" s="463"/>
      <c r="G26" s="211" t="s">
        <v>174</v>
      </c>
      <c r="H26" s="203"/>
      <c r="I26" s="210"/>
      <c r="J26" s="210"/>
      <c r="K26" s="203"/>
      <c r="L26" s="203"/>
      <c r="M26" s="203"/>
    </row>
    <row r="27" spans="1:14" ht="15" x14ac:dyDescent="0.25">
      <c r="C27" s="213" t="s">
        <v>175</v>
      </c>
      <c r="D27" s="182"/>
      <c r="E27" s="202"/>
      <c r="J27" s="214"/>
      <c r="K27" s="214"/>
    </row>
    <row r="28" spans="1:14" x14ac:dyDescent="0.2">
      <c r="C28" s="190"/>
      <c r="D28" s="182"/>
      <c r="E28" s="202"/>
      <c r="J28" s="214"/>
      <c r="K28" s="214"/>
    </row>
    <row r="29" spans="1:14" x14ac:dyDescent="0.2">
      <c r="C29" s="190"/>
      <c r="D29" s="182"/>
      <c r="E29" s="202"/>
      <c r="J29" s="214"/>
      <c r="K29" s="214"/>
    </row>
    <row r="30" spans="1:14" ht="12.75" customHeight="1" x14ac:dyDescent="0.2">
      <c r="A30" s="458" t="s">
        <v>176</v>
      </c>
      <c r="B30" s="464" t="s">
        <v>39</v>
      </c>
      <c r="C30" s="458" t="s">
        <v>177</v>
      </c>
      <c r="D30" s="458" t="s">
        <v>178</v>
      </c>
      <c r="E30" s="458" t="s">
        <v>179</v>
      </c>
      <c r="F30" s="458" t="s">
        <v>180</v>
      </c>
      <c r="G30" s="459"/>
      <c r="H30" s="459"/>
      <c r="I30" s="459"/>
      <c r="J30" s="458" t="s">
        <v>181</v>
      </c>
      <c r="K30" s="459"/>
      <c r="L30" s="459"/>
      <c r="M30" s="459"/>
    </row>
    <row r="31" spans="1:14" ht="13.5" customHeight="1" x14ac:dyDescent="0.2">
      <c r="A31" s="459"/>
      <c r="B31" s="465"/>
      <c r="C31" s="466"/>
      <c r="D31" s="458"/>
      <c r="E31" s="458"/>
      <c r="F31" s="458" t="s">
        <v>96</v>
      </c>
      <c r="G31" s="458" t="s">
        <v>182</v>
      </c>
      <c r="H31" s="459"/>
      <c r="I31" s="459"/>
      <c r="J31" s="460" t="s">
        <v>96</v>
      </c>
      <c r="K31" s="458" t="s">
        <v>182</v>
      </c>
      <c r="L31" s="459"/>
      <c r="M31" s="459"/>
    </row>
    <row r="32" spans="1:14" ht="24" x14ac:dyDescent="0.2">
      <c r="A32" s="459"/>
      <c r="B32" s="465"/>
      <c r="C32" s="466"/>
      <c r="D32" s="458"/>
      <c r="E32" s="458"/>
      <c r="F32" s="459"/>
      <c r="G32" s="215" t="s">
        <v>183</v>
      </c>
      <c r="H32" s="215" t="s">
        <v>184</v>
      </c>
      <c r="I32" s="215" t="s">
        <v>185</v>
      </c>
      <c r="J32" s="461"/>
      <c r="K32" s="216" t="s">
        <v>183</v>
      </c>
      <c r="L32" s="215" t="s">
        <v>184</v>
      </c>
      <c r="M32" s="215" t="s">
        <v>185</v>
      </c>
    </row>
    <row r="33" spans="1:13" x14ac:dyDescent="0.2">
      <c r="A33" s="217">
        <v>1</v>
      </c>
      <c r="B33" s="218">
        <v>2</v>
      </c>
      <c r="C33" s="215">
        <v>3</v>
      </c>
      <c r="D33" s="215">
        <v>4</v>
      </c>
      <c r="E33" s="219">
        <v>5</v>
      </c>
      <c r="F33" s="220">
        <v>6</v>
      </c>
      <c r="G33" s="220">
        <v>7</v>
      </c>
      <c r="H33" s="220">
        <v>8</v>
      </c>
      <c r="I33" s="220">
        <v>9</v>
      </c>
      <c r="J33" s="221">
        <v>10</v>
      </c>
      <c r="K33" s="221">
        <v>11</v>
      </c>
      <c r="L33" s="220">
        <v>12</v>
      </c>
      <c r="M33" s="220">
        <v>13</v>
      </c>
    </row>
    <row r="34" spans="1:13" ht="19.149999999999999" customHeight="1" x14ac:dyDescent="0.2">
      <c r="A34" s="457" t="s">
        <v>186</v>
      </c>
      <c r="B34" s="452"/>
      <c r="C34" s="452"/>
      <c r="D34" s="452"/>
      <c r="E34" s="452"/>
      <c r="F34" s="452"/>
      <c r="G34" s="452"/>
      <c r="H34" s="452"/>
      <c r="I34" s="452"/>
      <c r="J34" s="452"/>
      <c r="K34" s="452"/>
      <c r="L34" s="452"/>
      <c r="M34" s="452"/>
    </row>
    <row r="35" spans="1:13" ht="19.149999999999999" customHeight="1" x14ac:dyDescent="0.2">
      <c r="A35" s="451" t="s">
        <v>187</v>
      </c>
      <c r="B35" s="452"/>
      <c r="C35" s="452"/>
      <c r="D35" s="452"/>
      <c r="E35" s="452"/>
      <c r="F35" s="452"/>
      <c r="G35" s="452"/>
      <c r="H35" s="452"/>
      <c r="I35" s="452"/>
      <c r="J35" s="452"/>
      <c r="K35" s="452"/>
      <c r="L35" s="452"/>
      <c r="M35" s="452"/>
    </row>
    <row r="36" spans="1:13" ht="19.149999999999999" customHeight="1" x14ac:dyDescent="0.2">
      <c r="A36" s="451" t="s">
        <v>188</v>
      </c>
      <c r="B36" s="452"/>
      <c r="C36" s="452"/>
      <c r="D36" s="452"/>
      <c r="E36" s="452"/>
      <c r="F36" s="452"/>
      <c r="G36" s="452"/>
      <c r="H36" s="452"/>
      <c r="I36" s="452"/>
      <c r="J36" s="452"/>
      <c r="K36" s="452"/>
      <c r="L36" s="452"/>
      <c r="M36" s="452"/>
    </row>
    <row r="37" spans="1:13" ht="54" x14ac:dyDescent="0.2">
      <c r="A37" s="222" t="s">
        <v>51</v>
      </c>
      <c r="B37" s="223" t="s">
        <v>189</v>
      </c>
      <c r="C37" s="224" t="s">
        <v>190</v>
      </c>
      <c r="D37" s="219" t="s">
        <v>53</v>
      </c>
      <c r="E37" s="225">
        <v>1</v>
      </c>
      <c r="F37" s="226">
        <v>2073.4499999999998</v>
      </c>
      <c r="G37" s="226">
        <v>1890.23</v>
      </c>
      <c r="H37" s="227"/>
      <c r="I37" s="227"/>
      <c r="J37" s="228">
        <v>2073.4499999999998</v>
      </c>
      <c r="K37" s="228">
        <v>1890.23</v>
      </c>
      <c r="L37" s="227"/>
      <c r="M37" s="227"/>
    </row>
    <row r="38" spans="1:13" ht="66" x14ac:dyDescent="0.2">
      <c r="A38" s="222" t="s">
        <v>191</v>
      </c>
      <c r="B38" s="223" t="s">
        <v>192</v>
      </c>
      <c r="C38" s="224" t="s">
        <v>193</v>
      </c>
      <c r="D38" s="219" t="s">
        <v>194</v>
      </c>
      <c r="E38" s="225">
        <v>1</v>
      </c>
      <c r="F38" s="226">
        <v>8309.0300000000007</v>
      </c>
      <c r="G38" s="226">
        <v>8303.11</v>
      </c>
      <c r="H38" s="227"/>
      <c r="I38" s="227"/>
      <c r="J38" s="228">
        <v>8309.0300000000007</v>
      </c>
      <c r="K38" s="228">
        <v>8303.11</v>
      </c>
      <c r="L38" s="227"/>
      <c r="M38" s="227"/>
    </row>
    <row r="39" spans="1:13" ht="54" x14ac:dyDescent="0.2">
      <c r="A39" s="222" t="s">
        <v>195</v>
      </c>
      <c r="B39" s="223" t="s">
        <v>196</v>
      </c>
      <c r="C39" s="224" t="s">
        <v>197</v>
      </c>
      <c r="D39" s="219" t="s">
        <v>53</v>
      </c>
      <c r="E39" s="225">
        <v>2</v>
      </c>
      <c r="F39" s="226">
        <v>256.91000000000003</v>
      </c>
      <c r="G39" s="226">
        <v>249.82</v>
      </c>
      <c r="H39" s="226">
        <v>6.91</v>
      </c>
      <c r="I39" s="226">
        <v>3.37</v>
      </c>
      <c r="J39" s="228">
        <v>513.82000000000005</v>
      </c>
      <c r="K39" s="228">
        <v>499.64</v>
      </c>
      <c r="L39" s="227">
        <v>13.82</v>
      </c>
      <c r="M39" s="227">
        <v>6.74</v>
      </c>
    </row>
    <row r="40" spans="1:13" ht="19.149999999999999" customHeight="1" x14ac:dyDescent="0.2">
      <c r="A40" s="451" t="s">
        <v>198</v>
      </c>
      <c r="B40" s="452"/>
      <c r="C40" s="452"/>
      <c r="D40" s="452"/>
      <c r="E40" s="452"/>
      <c r="F40" s="452"/>
      <c r="G40" s="452"/>
      <c r="H40" s="452"/>
      <c r="I40" s="452"/>
      <c r="J40" s="452"/>
      <c r="K40" s="452"/>
      <c r="L40" s="452"/>
      <c r="M40" s="452"/>
    </row>
    <row r="41" spans="1:13" ht="54" x14ac:dyDescent="0.2">
      <c r="A41" s="222" t="s">
        <v>55</v>
      </c>
      <c r="B41" s="223" t="s">
        <v>199</v>
      </c>
      <c r="C41" s="224" t="s">
        <v>200</v>
      </c>
      <c r="D41" s="219" t="s">
        <v>53</v>
      </c>
      <c r="E41" s="225">
        <v>1</v>
      </c>
      <c r="F41" s="226">
        <v>3512.93</v>
      </c>
      <c r="G41" s="226">
        <v>3510.43</v>
      </c>
      <c r="H41" s="227"/>
      <c r="I41" s="227"/>
      <c r="J41" s="228">
        <v>3512.93</v>
      </c>
      <c r="K41" s="228">
        <v>3510.43</v>
      </c>
      <c r="L41" s="227"/>
      <c r="M41" s="227"/>
    </row>
    <row r="42" spans="1:13" ht="42" x14ac:dyDescent="0.2">
      <c r="A42" s="222" t="s">
        <v>56</v>
      </c>
      <c r="B42" s="223" t="s">
        <v>201</v>
      </c>
      <c r="C42" s="224" t="s">
        <v>202</v>
      </c>
      <c r="D42" s="219" t="s">
        <v>53</v>
      </c>
      <c r="E42" s="225">
        <v>4</v>
      </c>
      <c r="F42" s="226">
        <v>578.48</v>
      </c>
      <c r="G42" s="226">
        <v>502.73</v>
      </c>
      <c r="H42" s="226">
        <v>75.38</v>
      </c>
      <c r="I42" s="226">
        <v>22.46</v>
      </c>
      <c r="J42" s="228">
        <v>2313.92</v>
      </c>
      <c r="K42" s="228">
        <v>2010.92</v>
      </c>
      <c r="L42" s="227">
        <v>301.52</v>
      </c>
      <c r="M42" s="227">
        <v>89.84</v>
      </c>
    </row>
    <row r="43" spans="1:13" ht="42" x14ac:dyDescent="0.2">
      <c r="A43" s="222" t="s">
        <v>203</v>
      </c>
      <c r="B43" s="223" t="s">
        <v>204</v>
      </c>
      <c r="C43" s="224" t="s">
        <v>205</v>
      </c>
      <c r="D43" s="219" t="s">
        <v>53</v>
      </c>
      <c r="E43" s="229">
        <v>7</v>
      </c>
      <c r="F43" s="226">
        <v>31.18</v>
      </c>
      <c r="G43" s="226">
        <v>31.16</v>
      </c>
      <c r="H43" s="227"/>
      <c r="I43" s="227"/>
      <c r="J43" s="228">
        <v>218.26</v>
      </c>
      <c r="K43" s="228">
        <v>218.12</v>
      </c>
      <c r="L43" s="227"/>
      <c r="M43" s="227"/>
    </row>
    <row r="44" spans="1:13" ht="42" x14ac:dyDescent="0.2">
      <c r="A44" s="222" t="s">
        <v>206</v>
      </c>
      <c r="B44" s="223" t="s">
        <v>207</v>
      </c>
      <c r="C44" s="224" t="s">
        <v>208</v>
      </c>
      <c r="D44" s="219" t="s">
        <v>53</v>
      </c>
      <c r="E44" s="225">
        <v>1</v>
      </c>
      <c r="F44" s="226">
        <v>770.62</v>
      </c>
      <c r="G44" s="226">
        <v>749.47</v>
      </c>
      <c r="H44" s="226">
        <v>20.63</v>
      </c>
      <c r="I44" s="226">
        <v>9.82</v>
      </c>
      <c r="J44" s="228">
        <v>770.62</v>
      </c>
      <c r="K44" s="228">
        <v>749.47</v>
      </c>
      <c r="L44" s="227">
        <v>20.63</v>
      </c>
      <c r="M44" s="227">
        <v>9.82</v>
      </c>
    </row>
    <row r="45" spans="1:13" ht="54" x14ac:dyDescent="0.2">
      <c r="A45" s="222" t="s">
        <v>209</v>
      </c>
      <c r="B45" s="223" t="s">
        <v>196</v>
      </c>
      <c r="C45" s="224" t="s">
        <v>210</v>
      </c>
      <c r="D45" s="219" t="s">
        <v>53</v>
      </c>
      <c r="E45" s="225">
        <v>14</v>
      </c>
      <c r="F45" s="226">
        <v>256.91000000000003</v>
      </c>
      <c r="G45" s="226">
        <v>249.82</v>
      </c>
      <c r="H45" s="226">
        <v>6.91</v>
      </c>
      <c r="I45" s="226">
        <v>3.37</v>
      </c>
      <c r="J45" s="228">
        <v>3596.74</v>
      </c>
      <c r="K45" s="228">
        <v>3497.48</v>
      </c>
      <c r="L45" s="227">
        <v>96.74</v>
      </c>
      <c r="M45" s="227">
        <v>47.18</v>
      </c>
    </row>
    <row r="46" spans="1:13" ht="30" x14ac:dyDescent="0.2">
      <c r="A46" s="222" t="s">
        <v>211</v>
      </c>
      <c r="B46" s="223" t="s">
        <v>212</v>
      </c>
      <c r="C46" s="224" t="s">
        <v>213</v>
      </c>
      <c r="D46" s="219" t="s">
        <v>214</v>
      </c>
      <c r="E46" s="229">
        <v>2.5</v>
      </c>
      <c r="F46" s="226">
        <v>312.66000000000003</v>
      </c>
      <c r="G46" s="226">
        <v>311.3</v>
      </c>
      <c r="H46" s="227"/>
      <c r="I46" s="227"/>
      <c r="J46" s="228">
        <v>781.65</v>
      </c>
      <c r="K46" s="228">
        <v>778.25</v>
      </c>
      <c r="L46" s="227"/>
      <c r="M46" s="227"/>
    </row>
    <row r="47" spans="1:13" ht="19.149999999999999" customHeight="1" x14ac:dyDescent="0.2">
      <c r="A47" s="451" t="s">
        <v>215</v>
      </c>
      <c r="B47" s="452"/>
      <c r="C47" s="452"/>
      <c r="D47" s="452"/>
      <c r="E47" s="452"/>
      <c r="F47" s="452"/>
      <c r="G47" s="452"/>
      <c r="H47" s="452"/>
      <c r="I47" s="452"/>
      <c r="J47" s="452"/>
      <c r="K47" s="452"/>
      <c r="L47" s="452"/>
      <c r="M47" s="452"/>
    </row>
    <row r="48" spans="1:13" ht="42" x14ac:dyDescent="0.2">
      <c r="A48" s="222" t="s">
        <v>216</v>
      </c>
      <c r="B48" s="223" t="s">
        <v>217</v>
      </c>
      <c r="C48" s="224" t="s">
        <v>218</v>
      </c>
      <c r="D48" s="219" t="s">
        <v>53</v>
      </c>
      <c r="E48" s="229">
        <v>3</v>
      </c>
      <c r="F48" s="226">
        <v>3320.22</v>
      </c>
      <c r="G48" s="226">
        <v>2895.14</v>
      </c>
      <c r="H48" s="226">
        <v>376.92</v>
      </c>
      <c r="I48" s="226">
        <v>112.84</v>
      </c>
      <c r="J48" s="228">
        <v>9960.66</v>
      </c>
      <c r="K48" s="228">
        <v>8685.42</v>
      </c>
      <c r="L48" s="227">
        <v>1130.76</v>
      </c>
      <c r="M48" s="227">
        <v>338.52</v>
      </c>
    </row>
    <row r="49" spans="1:13" ht="19.149999999999999" customHeight="1" x14ac:dyDescent="0.2">
      <c r="A49" s="451" t="s">
        <v>219</v>
      </c>
      <c r="B49" s="452"/>
      <c r="C49" s="452"/>
      <c r="D49" s="452"/>
      <c r="E49" s="452"/>
      <c r="F49" s="452"/>
      <c r="G49" s="452"/>
      <c r="H49" s="452"/>
      <c r="I49" s="452"/>
      <c r="J49" s="452"/>
      <c r="K49" s="452"/>
      <c r="L49" s="452"/>
      <c r="M49" s="452"/>
    </row>
    <row r="50" spans="1:13" ht="54" x14ac:dyDescent="0.2">
      <c r="A50" s="222" t="s">
        <v>220</v>
      </c>
      <c r="B50" s="223" t="s">
        <v>189</v>
      </c>
      <c r="C50" s="224" t="s">
        <v>221</v>
      </c>
      <c r="D50" s="219" t="s">
        <v>53</v>
      </c>
      <c r="E50" s="225">
        <v>1</v>
      </c>
      <c r="F50" s="226">
        <v>2073.4499999999998</v>
      </c>
      <c r="G50" s="226">
        <v>1890.23</v>
      </c>
      <c r="H50" s="227"/>
      <c r="I50" s="227"/>
      <c r="J50" s="228">
        <v>2073.4499999999998</v>
      </c>
      <c r="K50" s="228">
        <v>1890.23</v>
      </c>
      <c r="L50" s="227"/>
      <c r="M50" s="227"/>
    </row>
    <row r="51" spans="1:13" ht="66" x14ac:dyDescent="0.2">
      <c r="A51" s="222" t="s">
        <v>222</v>
      </c>
      <c r="B51" s="223" t="s">
        <v>196</v>
      </c>
      <c r="C51" s="224" t="s">
        <v>223</v>
      </c>
      <c r="D51" s="219" t="s">
        <v>53</v>
      </c>
      <c r="E51" s="229">
        <v>32</v>
      </c>
      <c r="F51" s="226">
        <v>256.91000000000003</v>
      </c>
      <c r="G51" s="226">
        <v>249.82</v>
      </c>
      <c r="H51" s="226">
        <v>6.91</v>
      </c>
      <c r="I51" s="226">
        <v>3.37</v>
      </c>
      <c r="J51" s="228">
        <v>8221.1200000000008</v>
      </c>
      <c r="K51" s="228">
        <v>7994.24</v>
      </c>
      <c r="L51" s="227">
        <v>221.12</v>
      </c>
      <c r="M51" s="227">
        <v>107.84</v>
      </c>
    </row>
    <row r="52" spans="1:13" ht="19.149999999999999" customHeight="1" x14ac:dyDescent="0.2">
      <c r="A52" s="451" t="s">
        <v>224</v>
      </c>
      <c r="B52" s="452"/>
      <c r="C52" s="452"/>
      <c r="D52" s="452"/>
      <c r="E52" s="452"/>
      <c r="F52" s="452"/>
      <c r="G52" s="452"/>
      <c r="H52" s="452"/>
      <c r="I52" s="452"/>
      <c r="J52" s="452"/>
      <c r="K52" s="452"/>
      <c r="L52" s="452"/>
      <c r="M52" s="452"/>
    </row>
    <row r="53" spans="1:13" ht="30" x14ac:dyDescent="0.2">
      <c r="A53" s="222" t="s">
        <v>225</v>
      </c>
      <c r="B53" s="223" t="s">
        <v>226</v>
      </c>
      <c r="C53" s="224" t="s">
        <v>227</v>
      </c>
      <c r="D53" s="219" t="s">
        <v>228</v>
      </c>
      <c r="E53" s="225">
        <v>1</v>
      </c>
      <c r="F53" s="226">
        <v>4435.0200000000004</v>
      </c>
      <c r="G53" s="226">
        <v>4399.6899999999996</v>
      </c>
      <c r="H53" s="227"/>
      <c r="I53" s="227"/>
      <c r="J53" s="228">
        <v>4435.0200000000004</v>
      </c>
      <c r="K53" s="228">
        <v>4399.6899999999996</v>
      </c>
      <c r="L53" s="227"/>
      <c r="M53" s="227"/>
    </row>
    <row r="54" spans="1:13" ht="19.149999999999999" customHeight="1" x14ac:dyDescent="0.2">
      <c r="A54" s="451" t="s">
        <v>229</v>
      </c>
      <c r="B54" s="452"/>
      <c r="C54" s="452"/>
      <c r="D54" s="452"/>
      <c r="E54" s="452"/>
      <c r="F54" s="452"/>
      <c r="G54" s="452"/>
      <c r="H54" s="452"/>
      <c r="I54" s="452"/>
      <c r="J54" s="452"/>
      <c r="K54" s="452"/>
      <c r="L54" s="452"/>
      <c r="M54" s="452"/>
    </row>
    <row r="55" spans="1:13" ht="30" x14ac:dyDescent="0.2">
      <c r="A55" s="222" t="s">
        <v>230</v>
      </c>
      <c r="B55" s="223" t="s">
        <v>226</v>
      </c>
      <c r="C55" s="224" t="s">
        <v>231</v>
      </c>
      <c r="D55" s="219" t="s">
        <v>228</v>
      </c>
      <c r="E55" s="225">
        <v>2</v>
      </c>
      <c r="F55" s="226">
        <v>4435.0200000000004</v>
      </c>
      <c r="G55" s="226">
        <v>4399.6899999999996</v>
      </c>
      <c r="H55" s="227"/>
      <c r="I55" s="227"/>
      <c r="J55" s="228">
        <v>8870.0400000000009</v>
      </c>
      <c r="K55" s="228">
        <v>8799.3799999999992</v>
      </c>
      <c r="L55" s="227"/>
      <c r="M55" s="227"/>
    </row>
    <row r="56" spans="1:13" ht="19.149999999999999" customHeight="1" x14ac:dyDescent="0.2">
      <c r="A56" s="451" t="s">
        <v>232</v>
      </c>
      <c r="B56" s="452"/>
      <c r="C56" s="452"/>
      <c r="D56" s="452"/>
      <c r="E56" s="452"/>
      <c r="F56" s="452"/>
      <c r="G56" s="452"/>
      <c r="H56" s="452"/>
      <c r="I56" s="452"/>
      <c r="J56" s="452"/>
      <c r="K56" s="452"/>
      <c r="L56" s="452"/>
      <c r="M56" s="452"/>
    </row>
    <row r="57" spans="1:13" ht="42" x14ac:dyDescent="0.2">
      <c r="A57" s="222" t="s">
        <v>233</v>
      </c>
      <c r="B57" s="223" t="s">
        <v>234</v>
      </c>
      <c r="C57" s="224" t="s">
        <v>235</v>
      </c>
      <c r="D57" s="219" t="s">
        <v>236</v>
      </c>
      <c r="E57" s="225">
        <v>1</v>
      </c>
      <c r="F57" s="226">
        <v>2051.1799999999998</v>
      </c>
      <c r="G57" s="226">
        <v>2036.76</v>
      </c>
      <c r="H57" s="227"/>
      <c r="I57" s="227"/>
      <c r="J57" s="228">
        <v>2051.1799999999998</v>
      </c>
      <c r="K57" s="228">
        <v>2036.76</v>
      </c>
      <c r="L57" s="227"/>
      <c r="M57" s="227"/>
    </row>
    <row r="58" spans="1:13" ht="54" x14ac:dyDescent="0.2">
      <c r="A58" s="222" t="s">
        <v>237</v>
      </c>
      <c r="B58" s="223" t="s">
        <v>238</v>
      </c>
      <c r="C58" s="224" t="s">
        <v>239</v>
      </c>
      <c r="D58" s="219" t="s">
        <v>53</v>
      </c>
      <c r="E58" s="229">
        <v>3</v>
      </c>
      <c r="F58" s="226">
        <v>228.09</v>
      </c>
      <c r="G58" s="226">
        <v>226.81</v>
      </c>
      <c r="H58" s="227"/>
      <c r="I58" s="227"/>
      <c r="J58" s="228">
        <v>684.27</v>
      </c>
      <c r="K58" s="228">
        <v>680.43</v>
      </c>
      <c r="L58" s="227"/>
      <c r="M58" s="227"/>
    </row>
    <row r="59" spans="1:13" ht="54" x14ac:dyDescent="0.2">
      <c r="A59" s="222" t="s">
        <v>240</v>
      </c>
      <c r="B59" s="223" t="s">
        <v>241</v>
      </c>
      <c r="C59" s="224" t="s">
        <v>242</v>
      </c>
      <c r="D59" s="219" t="s">
        <v>53</v>
      </c>
      <c r="E59" s="225">
        <v>1</v>
      </c>
      <c r="F59" s="226">
        <v>1680.79</v>
      </c>
      <c r="G59" s="226">
        <v>1673.53</v>
      </c>
      <c r="H59" s="227"/>
      <c r="I59" s="227"/>
      <c r="J59" s="228">
        <v>1680.79</v>
      </c>
      <c r="K59" s="228">
        <v>1673.53</v>
      </c>
      <c r="L59" s="227"/>
      <c r="M59" s="227"/>
    </row>
    <row r="60" spans="1:13" ht="19.149999999999999" customHeight="1" x14ac:dyDescent="0.2">
      <c r="A60" s="451" t="s">
        <v>243</v>
      </c>
      <c r="B60" s="452"/>
      <c r="C60" s="452"/>
      <c r="D60" s="452"/>
      <c r="E60" s="452"/>
      <c r="F60" s="452"/>
      <c r="G60" s="452"/>
      <c r="H60" s="452"/>
      <c r="I60" s="452"/>
      <c r="J60" s="452"/>
      <c r="K60" s="452"/>
      <c r="L60" s="452"/>
      <c r="M60" s="452"/>
    </row>
    <row r="61" spans="1:13" ht="54" x14ac:dyDescent="0.2">
      <c r="A61" s="222" t="s">
        <v>244</v>
      </c>
      <c r="B61" s="223" t="s">
        <v>189</v>
      </c>
      <c r="C61" s="224" t="s">
        <v>245</v>
      </c>
      <c r="D61" s="219" t="s">
        <v>53</v>
      </c>
      <c r="E61" s="225">
        <v>2</v>
      </c>
      <c r="F61" s="226">
        <v>2073.4499999999998</v>
      </c>
      <c r="G61" s="226">
        <v>1890.23</v>
      </c>
      <c r="H61" s="227"/>
      <c r="I61" s="227"/>
      <c r="J61" s="228">
        <v>4146.8999999999996</v>
      </c>
      <c r="K61" s="228">
        <v>3780.46</v>
      </c>
      <c r="L61" s="227"/>
      <c r="M61" s="227"/>
    </row>
    <row r="62" spans="1:13" ht="54" x14ac:dyDescent="0.2">
      <c r="A62" s="222" t="s">
        <v>246</v>
      </c>
      <c r="B62" s="223" t="s">
        <v>192</v>
      </c>
      <c r="C62" s="224" t="s">
        <v>247</v>
      </c>
      <c r="D62" s="219" t="s">
        <v>194</v>
      </c>
      <c r="E62" s="225">
        <v>2</v>
      </c>
      <c r="F62" s="226">
        <v>8309.0300000000007</v>
      </c>
      <c r="G62" s="226">
        <v>8303.11</v>
      </c>
      <c r="H62" s="227"/>
      <c r="I62" s="227"/>
      <c r="J62" s="228">
        <v>16618.060000000001</v>
      </c>
      <c r="K62" s="228">
        <v>16606.22</v>
      </c>
      <c r="L62" s="227"/>
      <c r="M62" s="227"/>
    </row>
    <row r="63" spans="1:13" ht="19.149999999999999" customHeight="1" x14ac:dyDescent="0.2">
      <c r="A63" s="451" t="s">
        <v>248</v>
      </c>
      <c r="B63" s="452"/>
      <c r="C63" s="452"/>
      <c r="D63" s="452"/>
      <c r="E63" s="452"/>
      <c r="F63" s="452"/>
      <c r="G63" s="452"/>
      <c r="H63" s="452"/>
      <c r="I63" s="452"/>
      <c r="J63" s="452"/>
      <c r="K63" s="452"/>
      <c r="L63" s="452"/>
      <c r="M63" s="452"/>
    </row>
    <row r="64" spans="1:13" ht="54" x14ac:dyDescent="0.2">
      <c r="A64" s="222" t="s">
        <v>249</v>
      </c>
      <c r="B64" s="223" t="s">
        <v>189</v>
      </c>
      <c r="C64" s="224" t="s">
        <v>250</v>
      </c>
      <c r="D64" s="219" t="s">
        <v>53</v>
      </c>
      <c r="E64" s="225">
        <v>2</v>
      </c>
      <c r="F64" s="226">
        <v>2073.4499999999998</v>
      </c>
      <c r="G64" s="226">
        <v>1890.23</v>
      </c>
      <c r="H64" s="227"/>
      <c r="I64" s="227"/>
      <c r="J64" s="228">
        <v>4146.8999999999996</v>
      </c>
      <c r="K64" s="228">
        <v>3780.46</v>
      </c>
      <c r="L64" s="227"/>
      <c r="M64" s="227"/>
    </row>
    <row r="65" spans="1:13" ht="54" x14ac:dyDescent="0.2">
      <c r="A65" s="222" t="s">
        <v>251</v>
      </c>
      <c r="B65" s="223" t="s">
        <v>192</v>
      </c>
      <c r="C65" s="224" t="s">
        <v>247</v>
      </c>
      <c r="D65" s="219" t="s">
        <v>194</v>
      </c>
      <c r="E65" s="225">
        <v>2</v>
      </c>
      <c r="F65" s="226">
        <v>8309.0300000000007</v>
      </c>
      <c r="G65" s="226">
        <v>8303.11</v>
      </c>
      <c r="H65" s="227"/>
      <c r="I65" s="227"/>
      <c r="J65" s="228">
        <v>16618.060000000001</v>
      </c>
      <c r="K65" s="228">
        <v>16606.22</v>
      </c>
      <c r="L65" s="227"/>
      <c r="M65" s="227"/>
    </row>
    <row r="66" spans="1:13" ht="19.149999999999999" customHeight="1" x14ac:dyDescent="0.2">
      <c r="A66" s="451" t="s">
        <v>252</v>
      </c>
      <c r="B66" s="452"/>
      <c r="C66" s="452"/>
      <c r="D66" s="452"/>
      <c r="E66" s="452"/>
      <c r="F66" s="452"/>
      <c r="G66" s="452"/>
      <c r="H66" s="452"/>
      <c r="I66" s="452"/>
      <c r="J66" s="452"/>
      <c r="K66" s="452"/>
      <c r="L66" s="452"/>
      <c r="M66" s="452"/>
    </row>
    <row r="67" spans="1:13" ht="42" x14ac:dyDescent="0.2">
      <c r="A67" s="222" t="s">
        <v>253</v>
      </c>
      <c r="B67" s="223" t="s">
        <v>189</v>
      </c>
      <c r="C67" s="224" t="s">
        <v>254</v>
      </c>
      <c r="D67" s="219" t="s">
        <v>53</v>
      </c>
      <c r="E67" s="225">
        <v>8</v>
      </c>
      <c r="F67" s="226">
        <v>2073.4499999999998</v>
      </c>
      <c r="G67" s="226">
        <v>1890.23</v>
      </c>
      <c r="H67" s="227"/>
      <c r="I67" s="227"/>
      <c r="J67" s="228">
        <v>16587.599999999999</v>
      </c>
      <c r="K67" s="228">
        <v>15121.84</v>
      </c>
      <c r="L67" s="227"/>
      <c r="M67" s="227"/>
    </row>
    <row r="68" spans="1:13" ht="54" x14ac:dyDescent="0.2">
      <c r="A68" s="222" t="s">
        <v>255</v>
      </c>
      <c r="B68" s="223" t="s">
        <v>192</v>
      </c>
      <c r="C68" s="224" t="s">
        <v>256</v>
      </c>
      <c r="D68" s="219" t="s">
        <v>194</v>
      </c>
      <c r="E68" s="225">
        <v>8</v>
      </c>
      <c r="F68" s="226">
        <v>8309.0300000000007</v>
      </c>
      <c r="G68" s="226">
        <v>8303.11</v>
      </c>
      <c r="H68" s="227"/>
      <c r="I68" s="227"/>
      <c r="J68" s="228">
        <v>66472.240000000005</v>
      </c>
      <c r="K68" s="228">
        <v>66424.88</v>
      </c>
      <c r="L68" s="227"/>
      <c r="M68" s="227"/>
    </row>
    <row r="69" spans="1:13" ht="30" x14ac:dyDescent="0.2">
      <c r="A69" s="222" t="s">
        <v>257</v>
      </c>
      <c r="B69" s="223" t="s">
        <v>258</v>
      </c>
      <c r="C69" s="224" t="s">
        <v>259</v>
      </c>
      <c r="D69" s="219" t="s">
        <v>260</v>
      </c>
      <c r="E69" s="225">
        <v>16</v>
      </c>
      <c r="F69" s="226">
        <v>527.72</v>
      </c>
      <c r="G69" s="226">
        <v>527.72</v>
      </c>
      <c r="H69" s="227"/>
      <c r="I69" s="227"/>
      <c r="J69" s="228">
        <v>8443.52</v>
      </c>
      <c r="K69" s="228">
        <v>8443.52</v>
      </c>
      <c r="L69" s="227"/>
      <c r="M69" s="227"/>
    </row>
    <row r="70" spans="1:13" ht="30" x14ac:dyDescent="0.2">
      <c r="A70" s="222" t="s">
        <v>261</v>
      </c>
      <c r="B70" s="223" t="s">
        <v>262</v>
      </c>
      <c r="C70" s="224" t="s">
        <v>263</v>
      </c>
      <c r="D70" s="219" t="s">
        <v>53</v>
      </c>
      <c r="E70" s="225">
        <v>8</v>
      </c>
      <c r="F70" s="226">
        <v>287.26</v>
      </c>
      <c r="G70" s="226">
        <v>286.88</v>
      </c>
      <c r="H70" s="227"/>
      <c r="I70" s="227"/>
      <c r="J70" s="228">
        <v>2298.08</v>
      </c>
      <c r="K70" s="228">
        <v>2295.04</v>
      </c>
      <c r="L70" s="227"/>
      <c r="M70" s="227"/>
    </row>
    <row r="71" spans="1:13" ht="19.149999999999999" customHeight="1" x14ac:dyDescent="0.2">
      <c r="A71" s="451" t="s">
        <v>264</v>
      </c>
      <c r="B71" s="452"/>
      <c r="C71" s="452"/>
      <c r="D71" s="452"/>
      <c r="E71" s="452"/>
      <c r="F71" s="452"/>
      <c r="G71" s="452"/>
      <c r="H71" s="452"/>
      <c r="I71" s="452"/>
      <c r="J71" s="452"/>
      <c r="K71" s="452"/>
      <c r="L71" s="452"/>
      <c r="M71" s="452"/>
    </row>
    <row r="72" spans="1:13" ht="30" x14ac:dyDescent="0.2">
      <c r="A72" s="222" t="s">
        <v>265</v>
      </c>
      <c r="B72" s="223" t="s">
        <v>212</v>
      </c>
      <c r="C72" s="224" t="s">
        <v>266</v>
      </c>
      <c r="D72" s="219" t="s">
        <v>214</v>
      </c>
      <c r="E72" s="229">
        <v>2.7</v>
      </c>
      <c r="F72" s="226">
        <v>312.66000000000003</v>
      </c>
      <c r="G72" s="226">
        <v>311.3</v>
      </c>
      <c r="H72" s="227"/>
      <c r="I72" s="227"/>
      <c r="J72" s="228">
        <v>844.18</v>
      </c>
      <c r="K72" s="228">
        <v>840.51</v>
      </c>
      <c r="L72" s="227"/>
      <c r="M72" s="227"/>
    </row>
    <row r="73" spans="1:13" ht="19.149999999999999" customHeight="1" x14ac:dyDescent="0.2">
      <c r="A73" s="451" t="s">
        <v>267</v>
      </c>
      <c r="B73" s="452"/>
      <c r="C73" s="452"/>
      <c r="D73" s="452"/>
      <c r="E73" s="452"/>
      <c r="F73" s="452"/>
      <c r="G73" s="452"/>
      <c r="H73" s="452"/>
      <c r="I73" s="452"/>
      <c r="J73" s="452"/>
      <c r="K73" s="452"/>
      <c r="L73" s="452"/>
      <c r="M73" s="452"/>
    </row>
    <row r="74" spans="1:13" ht="42" x14ac:dyDescent="0.2">
      <c r="A74" s="222" t="s">
        <v>268</v>
      </c>
      <c r="B74" s="223" t="s">
        <v>189</v>
      </c>
      <c r="C74" s="224" t="s">
        <v>269</v>
      </c>
      <c r="D74" s="219" t="s">
        <v>53</v>
      </c>
      <c r="E74" s="225">
        <v>1</v>
      </c>
      <c r="F74" s="226">
        <v>2073.4499999999998</v>
      </c>
      <c r="G74" s="226">
        <v>1890.23</v>
      </c>
      <c r="H74" s="227"/>
      <c r="I74" s="227"/>
      <c r="J74" s="228">
        <v>2073.4499999999998</v>
      </c>
      <c r="K74" s="228">
        <v>1890.23</v>
      </c>
      <c r="L74" s="227"/>
      <c r="M74" s="227"/>
    </row>
    <row r="75" spans="1:13" ht="54" x14ac:dyDescent="0.2">
      <c r="A75" s="222" t="s">
        <v>270</v>
      </c>
      <c r="B75" s="223" t="s">
        <v>192</v>
      </c>
      <c r="C75" s="224" t="s">
        <v>271</v>
      </c>
      <c r="D75" s="219" t="s">
        <v>194</v>
      </c>
      <c r="E75" s="225">
        <v>1</v>
      </c>
      <c r="F75" s="226">
        <v>8309.0300000000007</v>
      </c>
      <c r="G75" s="226">
        <v>8303.11</v>
      </c>
      <c r="H75" s="227"/>
      <c r="I75" s="227"/>
      <c r="J75" s="228">
        <v>8309.0300000000007</v>
      </c>
      <c r="K75" s="228">
        <v>8303.11</v>
      </c>
      <c r="L75" s="227"/>
      <c r="M75" s="227"/>
    </row>
    <row r="76" spans="1:13" ht="19.149999999999999" customHeight="1" x14ac:dyDescent="0.2">
      <c r="A76" s="451" t="s">
        <v>272</v>
      </c>
      <c r="B76" s="452"/>
      <c r="C76" s="452"/>
      <c r="D76" s="452"/>
      <c r="E76" s="452"/>
      <c r="F76" s="452"/>
      <c r="G76" s="452"/>
      <c r="H76" s="452"/>
      <c r="I76" s="452"/>
      <c r="J76" s="452"/>
      <c r="K76" s="452"/>
      <c r="L76" s="452"/>
      <c r="M76" s="452"/>
    </row>
    <row r="77" spans="1:13" ht="54" x14ac:dyDescent="0.2">
      <c r="A77" s="222" t="s">
        <v>273</v>
      </c>
      <c r="B77" s="223" t="s">
        <v>189</v>
      </c>
      <c r="C77" s="224" t="s">
        <v>274</v>
      </c>
      <c r="D77" s="219" t="s">
        <v>53</v>
      </c>
      <c r="E77" s="229">
        <v>3</v>
      </c>
      <c r="F77" s="226">
        <v>2073.4499999999998</v>
      </c>
      <c r="G77" s="226">
        <v>1890.23</v>
      </c>
      <c r="H77" s="227"/>
      <c r="I77" s="227"/>
      <c r="J77" s="228">
        <v>6220.35</v>
      </c>
      <c r="K77" s="228">
        <v>5670.69</v>
      </c>
      <c r="L77" s="227"/>
      <c r="M77" s="227"/>
    </row>
    <row r="78" spans="1:13" ht="66" x14ac:dyDescent="0.2">
      <c r="A78" s="222" t="s">
        <v>275</v>
      </c>
      <c r="B78" s="223" t="s">
        <v>192</v>
      </c>
      <c r="C78" s="224" t="s">
        <v>276</v>
      </c>
      <c r="D78" s="219" t="s">
        <v>194</v>
      </c>
      <c r="E78" s="229">
        <v>3</v>
      </c>
      <c r="F78" s="226">
        <v>8309.0300000000007</v>
      </c>
      <c r="G78" s="226">
        <v>8303.11</v>
      </c>
      <c r="H78" s="227"/>
      <c r="I78" s="227"/>
      <c r="J78" s="228">
        <v>24927.09</v>
      </c>
      <c r="K78" s="228">
        <v>24909.33</v>
      </c>
      <c r="L78" s="227"/>
      <c r="M78" s="227"/>
    </row>
    <row r="79" spans="1:13" ht="15" x14ac:dyDescent="0.2">
      <c r="A79" s="451" t="s">
        <v>277</v>
      </c>
      <c r="B79" s="452"/>
      <c r="C79" s="452"/>
      <c r="D79" s="452"/>
      <c r="E79" s="452"/>
      <c r="F79" s="452"/>
      <c r="G79" s="452"/>
      <c r="H79" s="452"/>
      <c r="I79" s="452"/>
      <c r="J79" s="230">
        <v>237772.41</v>
      </c>
      <c r="K79" s="230">
        <v>232289.84</v>
      </c>
      <c r="L79" s="226">
        <v>1784.59</v>
      </c>
      <c r="M79" s="226">
        <v>599.94000000000005</v>
      </c>
    </row>
    <row r="80" spans="1:13" ht="15" x14ac:dyDescent="0.2">
      <c r="A80" s="451" t="s">
        <v>278</v>
      </c>
      <c r="B80" s="452"/>
      <c r="C80" s="452"/>
      <c r="D80" s="452"/>
      <c r="E80" s="452"/>
      <c r="F80" s="452"/>
      <c r="G80" s="452"/>
      <c r="H80" s="452"/>
      <c r="I80" s="452"/>
      <c r="J80" s="230">
        <v>205631.04</v>
      </c>
      <c r="K80" s="228"/>
      <c r="L80" s="227"/>
      <c r="M80" s="227"/>
    </row>
    <row r="81" spans="1:13" ht="15" x14ac:dyDescent="0.2">
      <c r="A81" s="451" t="s">
        <v>279</v>
      </c>
      <c r="B81" s="452"/>
      <c r="C81" s="452"/>
      <c r="D81" s="452"/>
      <c r="E81" s="452"/>
      <c r="F81" s="452"/>
      <c r="G81" s="452"/>
      <c r="H81" s="452"/>
      <c r="I81" s="452"/>
      <c r="J81" s="230">
        <v>140308.56</v>
      </c>
      <c r="K81" s="228"/>
      <c r="L81" s="227"/>
      <c r="M81" s="227"/>
    </row>
    <row r="82" spans="1:13" ht="15" x14ac:dyDescent="0.2">
      <c r="A82" s="453" t="s">
        <v>280</v>
      </c>
      <c r="B82" s="452"/>
      <c r="C82" s="452"/>
      <c r="D82" s="452"/>
      <c r="E82" s="452"/>
      <c r="F82" s="452"/>
      <c r="G82" s="452"/>
      <c r="H82" s="452"/>
      <c r="I82" s="452"/>
      <c r="J82" s="231">
        <v>577874.89</v>
      </c>
      <c r="K82" s="228"/>
      <c r="L82" s="227"/>
      <c r="M82" s="227"/>
    </row>
    <row r="83" spans="1:13" ht="19.149999999999999" customHeight="1" x14ac:dyDescent="0.2">
      <c r="A83" s="457" t="s">
        <v>281</v>
      </c>
      <c r="B83" s="452"/>
      <c r="C83" s="452"/>
      <c r="D83" s="452"/>
      <c r="E83" s="452"/>
      <c r="F83" s="452"/>
      <c r="G83" s="452"/>
      <c r="H83" s="452"/>
      <c r="I83" s="452"/>
      <c r="J83" s="452"/>
      <c r="K83" s="452"/>
      <c r="L83" s="452"/>
      <c r="M83" s="452"/>
    </row>
    <row r="84" spans="1:13" ht="19.149999999999999" customHeight="1" x14ac:dyDescent="0.2">
      <c r="A84" s="451" t="s">
        <v>282</v>
      </c>
      <c r="B84" s="452"/>
      <c r="C84" s="452"/>
      <c r="D84" s="452"/>
      <c r="E84" s="452"/>
      <c r="F84" s="452"/>
      <c r="G84" s="452"/>
      <c r="H84" s="452"/>
      <c r="I84" s="452"/>
      <c r="J84" s="452"/>
      <c r="K84" s="452"/>
      <c r="L84" s="452"/>
      <c r="M84" s="452"/>
    </row>
    <row r="85" spans="1:13" ht="24" x14ac:dyDescent="0.2">
      <c r="A85" s="222" t="s">
        <v>283</v>
      </c>
      <c r="B85" s="223" t="s">
        <v>87</v>
      </c>
      <c r="C85" s="224" t="s">
        <v>284</v>
      </c>
      <c r="D85" s="219" t="s">
        <v>285</v>
      </c>
      <c r="E85" s="225">
        <v>2</v>
      </c>
      <c r="F85" s="226">
        <v>5270.83</v>
      </c>
      <c r="G85" s="227"/>
      <c r="H85" s="227"/>
      <c r="I85" s="227"/>
      <c r="J85" s="228">
        <v>10541.66</v>
      </c>
      <c r="K85" s="228"/>
      <c r="L85" s="227"/>
      <c r="M85" s="227"/>
    </row>
    <row r="86" spans="1:13" ht="19.149999999999999" customHeight="1" x14ac:dyDescent="0.2">
      <c r="A86" s="451" t="s">
        <v>286</v>
      </c>
      <c r="B86" s="452"/>
      <c r="C86" s="452"/>
      <c r="D86" s="452"/>
      <c r="E86" s="452"/>
      <c r="F86" s="452"/>
      <c r="G86" s="452"/>
      <c r="H86" s="452"/>
      <c r="I86" s="452"/>
      <c r="J86" s="452"/>
      <c r="K86" s="452"/>
      <c r="L86" s="452"/>
      <c r="M86" s="452"/>
    </row>
    <row r="87" spans="1:13" ht="24" x14ac:dyDescent="0.2">
      <c r="A87" s="222" t="s">
        <v>287</v>
      </c>
      <c r="B87" s="223" t="s">
        <v>87</v>
      </c>
      <c r="C87" s="224" t="s">
        <v>284</v>
      </c>
      <c r="D87" s="219" t="s">
        <v>285</v>
      </c>
      <c r="E87" s="225">
        <v>8</v>
      </c>
      <c r="F87" s="226">
        <v>5270.83</v>
      </c>
      <c r="G87" s="227"/>
      <c r="H87" s="227"/>
      <c r="I87" s="227"/>
      <c r="J87" s="228">
        <v>42166.64</v>
      </c>
      <c r="K87" s="228"/>
      <c r="L87" s="227"/>
      <c r="M87" s="227"/>
    </row>
    <row r="88" spans="1:13" ht="19.149999999999999" customHeight="1" x14ac:dyDescent="0.2">
      <c r="A88" s="451" t="s">
        <v>288</v>
      </c>
      <c r="B88" s="452"/>
      <c r="C88" s="452"/>
      <c r="D88" s="452"/>
      <c r="E88" s="452"/>
      <c r="F88" s="452"/>
      <c r="G88" s="452"/>
      <c r="H88" s="452"/>
      <c r="I88" s="452"/>
      <c r="J88" s="452"/>
      <c r="K88" s="452"/>
      <c r="L88" s="452"/>
      <c r="M88" s="452"/>
    </row>
    <row r="89" spans="1:13" x14ac:dyDescent="0.2">
      <c r="A89" s="222" t="s">
        <v>289</v>
      </c>
      <c r="B89" s="223" t="s">
        <v>87</v>
      </c>
      <c r="C89" s="224" t="s">
        <v>290</v>
      </c>
      <c r="D89" s="219" t="s">
        <v>285</v>
      </c>
      <c r="E89" s="229">
        <v>27</v>
      </c>
      <c r="F89" s="226">
        <v>239.58</v>
      </c>
      <c r="G89" s="227"/>
      <c r="H89" s="227"/>
      <c r="I89" s="227"/>
      <c r="J89" s="228">
        <v>6468.66</v>
      </c>
      <c r="K89" s="228"/>
      <c r="L89" s="227"/>
      <c r="M89" s="227"/>
    </row>
    <row r="90" spans="1:13" ht="24" x14ac:dyDescent="0.2">
      <c r="A90" s="222" t="s">
        <v>291</v>
      </c>
      <c r="B90" s="223" t="s">
        <v>87</v>
      </c>
      <c r="C90" s="224" t="s">
        <v>292</v>
      </c>
      <c r="D90" s="219" t="s">
        <v>285</v>
      </c>
      <c r="E90" s="225">
        <v>1</v>
      </c>
      <c r="F90" s="226">
        <v>8050</v>
      </c>
      <c r="G90" s="227"/>
      <c r="H90" s="227"/>
      <c r="I90" s="227"/>
      <c r="J90" s="228">
        <v>8050</v>
      </c>
      <c r="K90" s="228"/>
      <c r="L90" s="227"/>
      <c r="M90" s="227"/>
    </row>
    <row r="91" spans="1:13" x14ac:dyDescent="0.2">
      <c r="A91" s="222" t="s">
        <v>293</v>
      </c>
      <c r="B91" s="223" t="s">
        <v>87</v>
      </c>
      <c r="C91" s="224" t="s">
        <v>294</v>
      </c>
      <c r="D91" s="219" t="s">
        <v>285</v>
      </c>
      <c r="E91" s="225">
        <v>2</v>
      </c>
      <c r="F91" s="226">
        <v>8050</v>
      </c>
      <c r="G91" s="227"/>
      <c r="H91" s="227"/>
      <c r="I91" s="227"/>
      <c r="J91" s="228">
        <v>16100</v>
      </c>
      <c r="K91" s="228"/>
      <c r="L91" s="227"/>
      <c r="M91" s="227"/>
    </row>
    <row r="92" spans="1:13" ht="19.149999999999999" customHeight="1" x14ac:dyDescent="0.2">
      <c r="A92" s="451" t="s">
        <v>295</v>
      </c>
      <c r="B92" s="452"/>
      <c r="C92" s="452"/>
      <c r="D92" s="452"/>
      <c r="E92" s="452"/>
      <c r="F92" s="452"/>
      <c r="G92" s="452"/>
      <c r="H92" s="452"/>
      <c r="I92" s="452"/>
      <c r="J92" s="452"/>
      <c r="K92" s="452"/>
      <c r="L92" s="452"/>
      <c r="M92" s="452"/>
    </row>
    <row r="93" spans="1:13" x14ac:dyDescent="0.2">
      <c r="A93" s="222" t="s">
        <v>296</v>
      </c>
      <c r="B93" s="223" t="s">
        <v>87</v>
      </c>
      <c r="C93" s="224" t="s">
        <v>297</v>
      </c>
      <c r="D93" s="219" t="s">
        <v>285</v>
      </c>
      <c r="E93" s="225">
        <v>4</v>
      </c>
      <c r="F93" s="226">
        <v>1161.5</v>
      </c>
      <c r="G93" s="227"/>
      <c r="H93" s="227"/>
      <c r="I93" s="227"/>
      <c r="J93" s="228">
        <v>4646</v>
      </c>
      <c r="K93" s="228"/>
      <c r="L93" s="227"/>
      <c r="M93" s="227"/>
    </row>
    <row r="94" spans="1:13" x14ac:dyDescent="0.2">
      <c r="A94" s="222" t="s">
        <v>298</v>
      </c>
      <c r="B94" s="223" t="s">
        <v>87</v>
      </c>
      <c r="C94" s="224" t="s">
        <v>299</v>
      </c>
      <c r="D94" s="219" t="s">
        <v>285</v>
      </c>
      <c r="E94" s="225">
        <v>2</v>
      </c>
      <c r="F94" s="226">
        <v>1953.08</v>
      </c>
      <c r="G94" s="227"/>
      <c r="H94" s="227"/>
      <c r="I94" s="227"/>
      <c r="J94" s="228">
        <v>3906.16</v>
      </c>
      <c r="K94" s="228"/>
      <c r="L94" s="227"/>
      <c r="M94" s="227"/>
    </row>
    <row r="95" spans="1:13" ht="48" x14ac:dyDescent="0.2">
      <c r="A95" s="222" t="s">
        <v>300</v>
      </c>
      <c r="B95" s="223" t="s">
        <v>87</v>
      </c>
      <c r="C95" s="224" t="s">
        <v>301</v>
      </c>
      <c r="D95" s="219" t="s">
        <v>285</v>
      </c>
      <c r="E95" s="225">
        <v>1</v>
      </c>
      <c r="F95" s="226">
        <v>38894.92</v>
      </c>
      <c r="G95" s="227"/>
      <c r="H95" s="227"/>
      <c r="I95" s="227"/>
      <c r="J95" s="228">
        <v>38894.92</v>
      </c>
      <c r="K95" s="228"/>
      <c r="L95" s="227"/>
      <c r="M95" s="227"/>
    </row>
    <row r="96" spans="1:13" ht="24" x14ac:dyDescent="0.2">
      <c r="A96" s="222" t="s">
        <v>302</v>
      </c>
      <c r="B96" s="223" t="s">
        <v>87</v>
      </c>
      <c r="C96" s="224" t="s">
        <v>303</v>
      </c>
      <c r="D96" s="219" t="s">
        <v>285</v>
      </c>
      <c r="E96" s="225">
        <v>3</v>
      </c>
      <c r="F96" s="226">
        <v>6986.24</v>
      </c>
      <c r="G96" s="227"/>
      <c r="H96" s="227"/>
      <c r="I96" s="227"/>
      <c r="J96" s="228">
        <v>20958.72</v>
      </c>
      <c r="K96" s="228"/>
      <c r="L96" s="227"/>
      <c r="M96" s="227"/>
    </row>
    <row r="97" spans="1:13" ht="24" x14ac:dyDescent="0.2">
      <c r="A97" s="222" t="s">
        <v>304</v>
      </c>
      <c r="B97" s="223" t="s">
        <v>87</v>
      </c>
      <c r="C97" s="224" t="s">
        <v>305</v>
      </c>
      <c r="D97" s="219" t="s">
        <v>285</v>
      </c>
      <c r="E97" s="225">
        <v>12</v>
      </c>
      <c r="F97" s="226">
        <v>2369</v>
      </c>
      <c r="G97" s="227"/>
      <c r="H97" s="227"/>
      <c r="I97" s="227"/>
      <c r="J97" s="228">
        <v>28428</v>
      </c>
      <c r="K97" s="228"/>
      <c r="L97" s="227"/>
      <c r="M97" s="227"/>
    </row>
    <row r="98" spans="1:13" ht="24" x14ac:dyDescent="0.2">
      <c r="A98" s="222" t="s">
        <v>306</v>
      </c>
      <c r="B98" s="223" t="s">
        <v>87</v>
      </c>
      <c r="C98" s="224" t="s">
        <v>307</v>
      </c>
      <c r="D98" s="219" t="s">
        <v>285</v>
      </c>
      <c r="E98" s="225">
        <v>10</v>
      </c>
      <c r="F98" s="226">
        <v>2683.33</v>
      </c>
      <c r="G98" s="227"/>
      <c r="H98" s="227"/>
      <c r="I98" s="227"/>
      <c r="J98" s="228">
        <v>26833.3</v>
      </c>
      <c r="K98" s="228"/>
      <c r="L98" s="227"/>
      <c r="M98" s="227"/>
    </row>
    <row r="99" spans="1:13" ht="24" x14ac:dyDescent="0.2">
      <c r="A99" s="222" t="s">
        <v>308</v>
      </c>
      <c r="B99" s="223" t="s">
        <v>87</v>
      </c>
      <c r="C99" s="224" t="s">
        <v>309</v>
      </c>
      <c r="D99" s="219" t="s">
        <v>285</v>
      </c>
      <c r="E99" s="225">
        <v>3</v>
      </c>
      <c r="F99" s="226">
        <v>1147.1300000000001</v>
      </c>
      <c r="G99" s="227"/>
      <c r="H99" s="227"/>
      <c r="I99" s="227"/>
      <c r="J99" s="228">
        <v>3441.39</v>
      </c>
      <c r="K99" s="228"/>
      <c r="L99" s="227"/>
      <c r="M99" s="227"/>
    </row>
    <row r="100" spans="1:13" x14ac:dyDescent="0.2">
      <c r="A100" s="222" t="s">
        <v>310</v>
      </c>
      <c r="B100" s="223" t="s">
        <v>87</v>
      </c>
      <c r="C100" s="224" t="s">
        <v>311</v>
      </c>
      <c r="D100" s="219" t="s">
        <v>285</v>
      </c>
      <c r="E100" s="225">
        <v>3</v>
      </c>
      <c r="F100" s="226">
        <v>2400.63</v>
      </c>
      <c r="G100" s="227"/>
      <c r="H100" s="227"/>
      <c r="I100" s="227"/>
      <c r="J100" s="228">
        <v>7201.89</v>
      </c>
      <c r="K100" s="228"/>
      <c r="L100" s="227"/>
      <c r="M100" s="227"/>
    </row>
    <row r="101" spans="1:13" ht="24" x14ac:dyDescent="0.2">
      <c r="A101" s="222" t="s">
        <v>312</v>
      </c>
      <c r="B101" s="223" t="s">
        <v>87</v>
      </c>
      <c r="C101" s="224" t="s">
        <v>313</v>
      </c>
      <c r="D101" s="219" t="s">
        <v>285</v>
      </c>
      <c r="E101" s="225">
        <v>1</v>
      </c>
      <c r="F101" s="226">
        <v>1147.1300000000001</v>
      </c>
      <c r="G101" s="227"/>
      <c r="H101" s="227"/>
      <c r="I101" s="227"/>
      <c r="J101" s="228">
        <v>1147.1300000000001</v>
      </c>
      <c r="K101" s="228"/>
      <c r="L101" s="227"/>
      <c r="M101" s="227"/>
    </row>
    <row r="102" spans="1:13" x14ac:dyDescent="0.2">
      <c r="A102" s="222" t="s">
        <v>314</v>
      </c>
      <c r="B102" s="223" t="s">
        <v>87</v>
      </c>
      <c r="C102" s="224" t="s">
        <v>315</v>
      </c>
      <c r="D102" s="219" t="s">
        <v>316</v>
      </c>
      <c r="E102" s="225">
        <v>1</v>
      </c>
      <c r="F102" s="226">
        <v>216.58</v>
      </c>
      <c r="G102" s="227"/>
      <c r="H102" s="227"/>
      <c r="I102" s="227"/>
      <c r="J102" s="228">
        <v>216.58</v>
      </c>
      <c r="K102" s="228"/>
      <c r="L102" s="227"/>
      <c r="M102" s="227"/>
    </row>
    <row r="103" spans="1:13" x14ac:dyDescent="0.2">
      <c r="A103" s="222" t="s">
        <v>317</v>
      </c>
      <c r="B103" s="223" t="s">
        <v>87</v>
      </c>
      <c r="C103" s="224" t="s">
        <v>318</v>
      </c>
      <c r="D103" s="219" t="s">
        <v>316</v>
      </c>
      <c r="E103" s="225">
        <v>1</v>
      </c>
      <c r="F103" s="226">
        <v>216.58</v>
      </c>
      <c r="G103" s="227"/>
      <c r="H103" s="227"/>
      <c r="I103" s="227"/>
      <c r="J103" s="228">
        <v>216.58</v>
      </c>
      <c r="K103" s="228"/>
      <c r="L103" s="227"/>
      <c r="M103" s="227"/>
    </row>
    <row r="104" spans="1:13" x14ac:dyDescent="0.2">
      <c r="A104" s="222" t="s">
        <v>319</v>
      </c>
      <c r="B104" s="223" t="s">
        <v>87</v>
      </c>
      <c r="C104" s="224" t="s">
        <v>320</v>
      </c>
      <c r="D104" s="219" t="s">
        <v>316</v>
      </c>
      <c r="E104" s="225">
        <v>1</v>
      </c>
      <c r="F104" s="226">
        <v>249.17</v>
      </c>
      <c r="G104" s="227"/>
      <c r="H104" s="227"/>
      <c r="I104" s="227"/>
      <c r="J104" s="228">
        <v>249.17</v>
      </c>
      <c r="K104" s="228"/>
      <c r="L104" s="227"/>
      <c r="M104" s="227"/>
    </row>
    <row r="105" spans="1:13" x14ac:dyDescent="0.2">
      <c r="A105" s="222" t="s">
        <v>321</v>
      </c>
      <c r="B105" s="223" t="s">
        <v>87</v>
      </c>
      <c r="C105" s="224" t="s">
        <v>322</v>
      </c>
      <c r="D105" s="219" t="s">
        <v>285</v>
      </c>
      <c r="E105" s="225">
        <v>50</v>
      </c>
      <c r="F105" s="226">
        <v>3.83</v>
      </c>
      <c r="G105" s="227"/>
      <c r="H105" s="227"/>
      <c r="I105" s="227"/>
      <c r="J105" s="228">
        <v>191.5</v>
      </c>
      <c r="K105" s="228"/>
      <c r="L105" s="227"/>
      <c r="M105" s="227"/>
    </row>
    <row r="106" spans="1:13" x14ac:dyDescent="0.2">
      <c r="A106" s="222" t="s">
        <v>323</v>
      </c>
      <c r="B106" s="223" t="s">
        <v>87</v>
      </c>
      <c r="C106" s="224" t="s">
        <v>324</v>
      </c>
      <c r="D106" s="219" t="s">
        <v>285</v>
      </c>
      <c r="E106" s="225">
        <v>10</v>
      </c>
      <c r="F106" s="226">
        <v>35.46</v>
      </c>
      <c r="G106" s="227"/>
      <c r="H106" s="227"/>
      <c r="I106" s="227"/>
      <c r="J106" s="228">
        <v>354.6</v>
      </c>
      <c r="K106" s="228"/>
      <c r="L106" s="227"/>
      <c r="M106" s="227"/>
    </row>
    <row r="107" spans="1:13" x14ac:dyDescent="0.2">
      <c r="A107" s="222" t="s">
        <v>325</v>
      </c>
      <c r="B107" s="223" t="s">
        <v>87</v>
      </c>
      <c r="C107" s="224" t="s">
        <v>326</v>
      </c>
      <c r="D107" s="219" t="s">
        <v>285</v>
      </c>
      <c r="E107" s="225">
        <v>1</v>
      </c>
      <c r="F107" s="226">
        <v>421.68</v>
      </c>
      <c r="G107" s="227"/>
      <c r="H107" s="227"/>
      <c r="I107" s="227"/>
      <c r="J107" s="228">
        <v>421.68</v>
      </c>
      <c r="K107" s="228"/>
      <c r="L107" s="227"/>
      <c r="M107" s="227"/>
    </row>
    <row r="108" spans="1:13" x14ac:dyDescent="0.2">
      <c r="A108" s="222" t="s">
        <v>327</v>
      </c>
      <c r="B108" s="223" t="s">
        <v>87</v>
      </c>
      <c r="C108" s="224" t="s">
        <v>328</v>
      </c>
      <c r="D108" s="219" t="s">
        <v>285</v>
      </c>
      <c r="E108" s="225">
        <v>3</v>
      </c>
      <c r="F108" s="226">
        <v>619.08000000000004</v>
      </c>
      <c r="G108" s="227"/>
      <c r="H108" s="227"/>
      <c r="I108" s="227"/>
      <c r="J108" s="228">
        <v>1857.24</v>
      </c>
      <c r="K108" s="228"/>
      <c r="L108" s="227"/>
      <c r="M108" s="227"/>
    </row>
    <row r="109" spans="1:13" x14ac:dyDescent="0.2">
      <c r="A109" s="222" t="s">
        <v>329</v>
      </c>
      <c r="B109" s="223" t="s">
        <v>87</v>
      </c>
      <c r="C109" s="224" t="s">
        <v>330</v>
      </c>
      <c r="D109" s="219" t="s">
        <v>285</v>
      </c>
      <c r="E109" s="225">
        <v>1</v>
      </c>
      <c r="F109" s="226">
        <v>867.29</v>
      </c>
      <c r="G109" s="227"/>
      <c r="H109" s="227"/>
      <c r="I109" s="227"/>
      <c r="J109" s="228">
        <v>867.29</v>
      </c>
      <c r="K109" s="228"/>
      <c r="L109" s="227"/>
      <c r="M109" s="227"/>
    </row>
    <row r="110" spans="1:13" x14ac:dyDescent="0.2">
      <c r="A110" s="222" t="s">
        <v>331</v>
      </c>
      <c r="B110" s="223" t="s">
        <v>87</v>
      </c>
      <c r="C110" s="224" t="s">
        <v>328</v>
      </c>
      <c r="D110" s="219" t="s">
        <v>285</v>
      </c>
      <c r="E110" s="225">
        <v>3</v>
      </c>
      <c r="F110" s="226">
        <v>418.79</v>
      </c>
      <c r="G110" s="227"/>
      <c r="H110" s="227"/>
      <c r="I110" s="227"/>
      <c r="J110" s="228">
        <v>1256.3699999999999</v>
      </c>
      <c r="K110" s="228"/>
      <c r="L110" s="227"/>
      <c r="M110" s="227"/>
    </row>
    <row r="111" spans="1:13" x14ac:dyDescent="0.2">
      <c r="A111" s="222" t="s">
        <v>332</v>
      </c>
      <c r="B111" s="223" t="s">
        <v>87</v>
      </c>
      <c r="C111" s="224" t="s">
        <v>333</v>
      </c>
      <c r="D111" s="219" t="s">
        <v>316</v>
      </c>
      <c r="E111" s="229">
        <v>11</v>
      </c>
      <c r="F111" s="226">
        <v>681.38</v>
      </c>
      <c r="G111" s="227"/>
      <c r="H111" s="227"/>
      <c r="I111" s="227"/>
      <c r="J111" s="228">
        <v>7495.18</v>
      </c>
      <c r="K111" s="228"/>
      <c r="L111" s="227"/>
      <c r="M111" s="227"/>
    </row>
    <row r="112" spans="1:13" ht="19.149999999999999" customHeight="1" x14ac:dyDescent="0.2">
      <c r="A112" s="451" t="s">
        <v>334</v>
      </c>
      <c r="B112" s="452"/>
      <c r="C112" s="452"/>
      <c r="D112" s="452"/>
      <c r="E112" s="452"/>
      <c r="F112" s="452"/>
      <c r="G112" s="452"/>
      <c r="H112" s="452"/>
      <c r="I112" s="452"/>
      <c r="J112" s="452"/>
      <c r="K112" s="452"/>
      <c r="L112" s="452"/>
      <c r="M112" s="452"/>
    </row>
    <row r="113" spans="1:13" x14ac:dyDescent="0.2">
      <c r="A113" s="222" t="s">
        <v>335</v>
      </c>
      <c r="B113" s="223" t="s">
        <v>87</v>
      </c>
      <c r="C113" s="224" t="s">
        <v>336</v>
      </c>
      <c r="D113" s="219" t="s">
        <v>285</v>
      </c>
      <c r="E113" s="225">
        <v>2</v>
      </c>
      <c r="F113" s="226">
        <v>1725</v>
      </c>
      <c r="G113" s="227"/>
      <c r="H113" s="227"/>
      <c r="I113" s="227"/>
      <c r="J113" s="228">
        <v>3450</v>
      </c>
      <c r="K113" s="228"/>
      <c r="L113" s="227"/>
      <c r="M113" s="227"/>
    </row>
    <row r="114" spans="1:13" x14ac:dyDescent="0.2">
      <c r="A114" s="222" t="s">
        <v>337</v>
      </c>
      <c r="B114" s="223" t="s">
        <v>87</v>
      </c>
      <c r="C114" s="224" t="s">
        <v>338</v>
      </c>
      <c r="D114" s="219" t="s">
        <v>285</v>
      </c>
      <c r="E114" s="225">
        <v>2</v>
      </c>
      <c r="F114" s="226">
        <v>1766.67</v>
      </c>
      <c r="G114" s="227"/>
      <c r="H114" s="227"/>
      <c r="I114" s="227"/>
      <c r="J114" s="228">
        <v>3533.34</v>
      </c>
      <c r="K114" s="228"/>
      <c r="L114" s="227"/>
      <c r="M114" s="227"/>
    </row>
    <row r="115" spans="1:13" x14ac:dyDescent="0.2">
      <c r="A115" s="222" t="s">
        <v>339</v>
      </c>
      <c r="B115" s="223" t="s">
        <v>87</v>
      </c>
      <c r="C115" s="224" t="s">
        <v>340</v>
      </c>
      <c r="D115" s="219" t="s">
        <v>285</v>
      </c>
      <c r="E115" s="225">
        <v>2</v>
      </c>
      <c r="F115" s="226">
        <v>766.67</v>
      </c>
      <c r="G115" s="227"/>
      <c r="H115" s="227"/>
      <c r="I115" s="227"/>
      <c r="J115" s="228">
        <v>1533.34</v>
      </c>
      <c r="K115" s="228"/>
      <c r="L115" s="227"/>
      <c r="M115" s="227"/>
    </row>
    <row r="116" spans="1:13" ht="15" x14ac:dyDescent="0.2">
      <c r="A116" s="451" t="s">
        <v>277</v>
      </c>
      <c r="B116" s="452"/>
      <c r="C116" s="452"/>
      <c r="D116" s="452"/>
      <c r="E116" s="452"/>
      <c r="F116" s="452"/>
      <c r="G116" s="452"/>
      <c r="H116" s="452"/>
      <c r="I116" s="452"/>
      <c r="J116" s="230">
        <v>240427.34</v>
      </c>
      <c r="K116" s="228"/>
      <c r="L116" s="227"/>
      <c r="M116" s="227"/>
    </row>
    <row r="117" spans="1:13" ht="15" x14ac:dyDescent="0.2">
      <c r="A117" s="453" t="s">
        <v>341</v>
      </c>
      <c r="B117" s="452"/>
      <c r="C117" s="452"/>
      <c r="D117" s="452"/>
      <c r="E117" s="452"/>
      <c r="F117" s="452"/>
      <c r="G117" s="452"/>
      <c r="H117" s="452"/>
      <c r="I117" s="452"/>
      <c r="J117" s="231">
        <v>238023.07</v>
      </c>
      <c r="K117" s="228"/>
      <c r="L117" s="227"/>
      <c r="M117" s="227"/>
    </row>
    <row r="118" spans="1:13" ht="19.149999999999999" customHeight="1" x14ac:dyDescent="0.2">
      <c r="A118" s="457" t="s">
        <v>342</v>
      </c>
      <c r="B118" s="452"/>
      <c r="C118" s="452"/>
      <c r="D118" s="452"/>
      <c r="E118" s="452"/>
      <c r="F118" s="452"/>
      <c r="G118" s="452"/>
      <c r="H118" s="452"/>
      <c r="I118" s="452"/>
      <c r="J118" s="452"/>
      <c r="K118" s="452"/>
      <c r="L118" s="452"/>
      <c r="M118" s="452"/>
    </row>
    <row r="119" spans="1:13" ht="24" x14ac:dyDescent="0.2">
      <c r="A119" s="232" t="s">
        <v>343</v>
      </c>
      <c r="B119" s="223" t="s">
        <v>87</v>
      </c>
      <c r="C119" s="224" t="s">
        <v>344</v>
      </c>
      <c r="D119" s="219" t="s">
        <v>316</v>
      </c>
      <c r="E119" s="225">
        <v>1</v>
      </c>
      <c r="F119" s="226">
        <v>2742197.47</v>
      </c>
      <c r="G119" s="227"/>
      <c r="H119" s="227"/>
      <c r="I119" s="227"/>
      <c r="J119" s="228">
        <v>2742197.47</v>
      </c>
      <c r="K119" s="228"/>
      <c r="L119" s="227"/>
      <c r="M119" s="227"/>
    </row>
    <row r="120" spans="1:13" ht="24" x14ac:dyDescent="0.2">
      <c r="A120" s="232" t="s">
        <v>345</v>
      </c>
      <c r="B120" s="223" t="s">
        <v>87</v>
      </c>
      <c r="C120" s="224" t="s">
        <v>346</v>
      </c>
      <c r="D120" s="219" t="s">
        <v>285</v>
      </c>
      <c r="E120" s="225">
        <v>1</v>
      </c>
      <c r="F120" s="226">
        <v>329137.67</v>
      </c>
      <c r="G120" s="227"/>
      <c r="H120" s="227"/>
      <c r="I120" s="227"/>
      <c r="J120" s="228">
        <v>329137.67</v>
      </c>
      <c r="K120" s="228"/>
      <c r="L120" s="227"/>
      <c r="M120" s="227"/>
    </row>
    <row r="121" spans="1:13" ht="24" x14ac:dyDescent="0.2">
      <c r="A121" s="232" t="s">
        <v>347</v>
      </c>
      <c r="B121" s="223" t="s">
        <v>87</v>
      </c>
      <c r="C121" s="224" t="s">
        <v>348</v>
      </c>
      <c r="D121" s="219" t="s">
        <v>285</v>
      </c>
      <c r="E121" s="225">
        <v>1</v>
      </c>
      <c r="F121" s="226">
        <v>23103.5</v>
      </c>
      <c r="G121" s="227"/>
      <c r="H121" s="227"/>
      <c r="I121" s="227"/>
      <c r="J121" s="228">
        <v>23103.5</v>
      </c>
      <c r="K121" s="228"/>
      <c r="L121" s="227"/>
      <c r="M121" s="227"/>
    </row>
    <row r="122" spans="1:13" ht="24" x14ac:dyDescent="0.2">
      <c r="A122" s="232" t="s">
        <v>349</v>
      </c>
      <c r="B122" s="223" t="s">
        <v>87</v>
      </c>
      <c r="C122" s="224" t="s">
        <v>350</v>
      </c>
      <c r="D122" s="219" t="s">
        <v>316</v>
      </c>
      <c r="E122" s="225">
        <v>1</v>
      </c>
      <c r="F122" s="226">
        <v>2823753.09</v>
      </c>
      <c r="G122" s="227"/>
      <c r="H122" s="227"/>
      <c r="I122" s="227"/>
      <c r="J122" s="228">
        <v>2823753.09</v>
      </c>
      <c r="K122" s="228"/>
      <c r="L122" s="227"/>
      <c r="M122" s="227"/>
    </row>
    <row r="123" spans="1:13" ht="24" x14ac:dyDescent="0.2">
      <c r="A123" s="232" t="s">
        <v>351</v>
      </c>
      <c r="B123" s="223" t="s">
        <v>87</v>
      </c>
      <c r="C123" s="224" t="s">
        <v>352</v>
      </c>
      <c r="D123" s="219" t="s">
        <v>316</v>
      </c>
      <c r="E123" s="225">
        <v>1</v>
      </c>
      <c r="F123" s="226">
        <v>994366.67</v>
      </c>
      <c r="G123" s="227"/>
      <c r="H123" s="227"/>
      <c r="I123" s="227"/>
      <c r="J123" s="228">
        <v>994366.67</v>
      </c>
      <c r="K123" s="228"/>
      <c r="L123" s="227"/>
      <c r="M123" s="227"/>
    </row>
    <row r="124" spans="1:13" ht="24" x14ac:dyDescent="0.2">
      <c r="A124" s="232" t="s">
        <v>353</v>
      </c>
      <c r="B124" s="223" t="s">
        <v>87</v>
      </c>
      <c r="C124" s="224" t="s">
        <v>354</v>
      </c>
      <c r="D124" s="219" t="s">
        <v>316</v>
      </c>
      <c r="E124" s="225">
        <v>1</v>
      </c>
      <c r="F124" s="226">
        <v>2647893.7000000002</v>
      </c>
      <c r="G124" s="227"/>
      <c r="H124" s="227"/>
      <c r="I124" s="227"/>
      <c r="J124" s="228">
        <v>2647893.7000000002</v>
      </c>
      <c r="K124" s="228"/>
      <c r="L124" s="227"/>
      <c r="M124" s="227"/>
    </row>
    <row r="125" spans="1:13" ht="24" x14ac:dyDescent="0.2">
      <c r="A125" s="232" t="s">
        <v>355</v>
      </c>
      <c r="B125" s="223" t="s">
        <v>87</v>
      </c>
      <c r="C125" s="224" t="s">
        <v>198</v>
      </c>
      <c r="D125" s="219" t="s">
        <v>316</v>
      </c>
      <c r="E125" s="225">
        <v>1</v>
      </c>
      <c r="F125" s="226">
        <v>134431.92000000001</v>
      </c>
      <c r="G125" s="227"/>
      <c r="H125" s="227"/>
      <c r="I125" s="227"/>
      <c r="J125" s="228">
        <v>134431.92000000001</v>
      </c>
      <c r="K125" s="228"/>
      <c r="L125" s="227"/>
      <c r="M125" s="227"/>
    </row>
    <row r="126" spans="1:13" ht="36" x14ac:dyDescent="0.2">
      <c r="A126" s="232" t="s">
        <v>356</v>
      </c>
      <c r="B126" s="223" t="s">
        <v>87</v>
      </c>
      <c r="C126" s="224" t="s">
        <v>357</v>
      </c>
      <c r="D126" s="219" t="s">
        <v>316</v>
      </c>
      <c r="E126" s="225">
        <v>1</v>
      </c>
      <c r="F126" s="226">
        <v>1354967.5</v>
      </c>
      <c r="G126" s="227"/>
      <c r="H126" s="227"/>
      <c r="I126" s="227"/>
      <c r="J126" s="228">
        <v>1354967.5</v>
      </c>
      <c r="K126" s="228"/>
      <c r="L126" s="227"/>
      <c r="M126" s="227"/>
    </row>
    <row r="127" spans="1:13" ht="24" x14ac:dyDescent="0.2">
      <c r="A127" s="232" t="s">
        <v>358</v>
      </c>
      <c r="B127" s="223" t="s">
        <v>87</v>
      </c>
      <c r="C127" s="224" t="s">
        <v>359</v>
      </c>
      <c r="D127" s="219" t="s">
        <v>285</v>
      </c>
      <c r="E127" s="225">
        <v>2</v>
      </c>
      <c r="F127" s="226">
        <v>23536.67</v>
      </c>
      <c r="G127" s="227"/>
      <c r="H127" s="227"/>
      <c r="I127" s="227"/>
      <c r="J127" s="228">
        <v>47073.34</v>
      </c>
      <c r="K127" s="228"/>
      <c r="L127" s="227"/>
      <c r="M127" s="227"/>
    </row>
    <row r="128" spans="1:13" ht="36" x14ac:dyDescent="0.2">
      <c r="A128" s="232" t="s">
        <v>360</v>
      </c>
      <c r="B128" s="223" t="s">
        <v>87</v>
      </c>
      <c r="C128" s="224" t="s">
        <v>361</v>
      </c>
      <c r="D128" s="219" t="s">
        <v>316</v>
      </c>
      <c r="E128" s="225">
        <v>1</v>
      </c>
      <c r="F128" s="226">
        <v>31567.5</v>
      </c>
      <c r="G128" s="227"/>
      <c r="H128" s="227"/>
      <c r="I128" s="227"/>
      <c r="J128" s="228">
        <v>31567.5</v>
      </c>
      <c r="K128" s="228"/>
      <c r="L128" s="227"/>
      <c r="M128" s="227"/>
    </row>
    <row r="129" spans="1:13" ht="24" x14ac:dyDescent="0.2">
      <c r="A129" s="232" t="s">
        <v>362</v>
      </c>
      <c r="B129" s="223" t="s">
        <v>87</v>
      </c>
      <c r="C129" s="224" t="s">
        <v>363</v>
      </c>
      <c r="D129" s="219" t="s">
        <v>285</v>
      </c>
      <c r="E129" s="225">
        <v>1</v>
      </c>
      <c r="F129" s="226">
        <v>126646.81</v>
      </c>
      <c r="G129" s="227"/>
      <c r="H129" s="227"/>
      <c r="I129" s="227"/>
      <c r="J129" s="228">
        <v>126646.81</v>
      </c>
      <c r="K129" s="228"/>
      <c r="L129" s="227"/>
      <c r="M129" s="227"/>
    </row>
    <row r="130" spans="1:13" ht="24" x14ac:dyDescent="0.2">
      <c r="A130" s="232" t="s">
        <v>364</v>
      </c>
      <c r="B130" s="223" t="s">
        <v>87</v>
      </c>
      <c r="C130" s="224" t="s">
        <v>334</v>
      </c>
      <c r="D130" s="219" t="s">
        <v>285</v>
      </c>
      <c r="E130" s="225">
        <v>2</v>
      </c>
      <c r="F130" s="226">
        <v>94980.39</v>
      </c>
      <c r="G130" s="227"/>
      <c r="H130" s="227"/>
      <c r="I130" s="227"/>
      <c r="J130" s="228">
        <v>189960.78</v>
      </c>
      <c r="K130" s="228"/>
      <c r="L130" s="227"/>
      <c r="M130" s="227"/>
    </row>
    <row r="131" spans="1:13" ht="24" x14ac:dyDescent="0.2">
      <c r="A131" s="232" t="s">
        <v>365</v>
      </c>
      <c r="B131" s="223" t="s">
        <v>87</v>
      </c>
      <c r="C131" s="224" t="s">
        <v>366</v>
      </c>
      <c r="D131" s="219" t="s">
        <v>316</v>
      </c>
      <c r="E131" s="225">
        <v>8</v>
      </c>
      <c r="F131" s="226">
        <v>26800</v>
      </c>
      <c r="G131" s="227"/>
      <c r="H131" s="227"/>
      <c r="I131" s="227"/>
      <c r="J131" s="228">
        <v>214400</v>
      </c>
      <c r="K131" s="228"/>
      <c r="L131" s="227"/>
      <c r="M131" s="227"/>
    </row>
    <row r="132" spans="1:13" ht="24" x14ac:dyDescent="0.2">
      <c r="A132" s="232" t="s">
        <v>367</v>
      </c>
      <c r="B132" s="223" t="s">
        <v>87</v>
      </c>
      <c r="C132" s="224" t="s">
        <v>267</v>
      </c>
      <c r="D132" s="219" t="s">
        <v>285</v>
      </c>
      <c r="E132" s="225">
        <v>1</v>
      </c>
      <c r="F132" s="226">
        <v>377124.54</v>
      </c>
      <c r="G132" s="227"/>
      <c r="H132" s="227"/>
      <c r="I132" s="227"/>
      <c r="J132" s="228">
        <v>377124.54</v>
      </c>
      <c r="K132" s="228"/>
      <c r="L132" s="227"/>
      <c r="M132" s="227"/>
    </row>
    <row r="133" spans="1:13" ht="24" x14ac:dyDescent="0.2">
      <c r="A133" s="232" t="s">
        <v>368</v>
      </c>
      <c r="B133" s="223" t="s">
        <v>87</v>
      </c>
      <c r="C133" s="224" t="s">
        <v>369</v>
      </c>
      <c r="D133" s="219" t="s">
        <v>285</v>
      </c>
      <c r="E133" s="225">
        <v>2</v>
      </c>
      <c r="F133" s="226">
        <v>71875</v>
      </c>
      <c r="G133" s="227"/>
      <c r="H133" s="227"/>
      <c r="I133" s="227"/>
      <c r="J133" s="228">
        <v>143750</v>
      </c>
      <c r="K133" s="228"/>
      <c r="L133" s="227"/>
      <c r="M133" s="227"/>
    </row>
    <row r="134" spans="1:13" ht="24" x14ac:dyDescent="0.2">
      <c r="A134" s="232" t="s">
        <v>370</v>
      </c>
      <c r="B134" s="223" t="s">
        <v>87</v>
      </c>
      <c r="C134" s="224" t="s">
        <v>371</v>
      </c>
      <c r="D134" s="219" t="s">
        <v>285</v>
      </c>
      <c r="E134" s="225">
        <v>14</v>
      </c>
      <c r="F134" s="226">
        <v>23000</v>
      </c>
      <c r="G134" s="227"/>
      <c r="H134" s="227"/>
      <c r="I134" s="227"/>
      <c r="J134" s="228">
        <v>322000</v>
      </c>
      <c r="K134" s="228"/>
      <c r="L134" s="227"/>
      <c r="M134" s="227"/>
    </row>
    <row r="135" spans="1:13" ht="24" x14ac:dyDescent="0.2">
      <c r="A135" s="232" t="s">
        <v>372</v>
      </c>
      <c r="B135" s="223" t="s">
        <v>87</v>
      </c>
      <c r="C135" s="224" t="s">
        <v>373</v>
      </c>
      <c r="D135" s="219" t="s">
        <v>316</v>
      </c>
      <c r="E135" s="225">
        <v>1</v>
      </c>
      <c r="F135" s="226">
        <v>71875</v>
      </c>
      <c r="G135" s="227"/>
      <c r="H135" s="227"/>
      <c r="I135" s="227"/>
      <c r="J135" s="228">
        <v>71875</v>
      </c>
      <c r="K135" s="228"/>
      <c r="L135" s="227"/>
      <c r="M135" s="227"/>
    </row>
    <row r="136" spans="1:13" ht="15" x14ac:dyDescent="0.2">
      <c r="A136" s="451" t="s">
        <v>277</v>
      </c>
      <c r="B136" s="452"/>
      <c r="C136" s="452"/>
      <c r="D136" s="452"/>
      <c r="E136" s="452"/>
      <c r="F136" s="452"/>
      <c r="G136" s="452"/>
      <c r="H136" s="452"/>
      <c r="I136" s="452"/>
      <c r="J136" s="230">
        <v>12574249.49</v>
      </c>
      <c r="K136" s="228"/>
      <c r="L136" s="227"/>
      <c r="M136" s="227"/>
    </row>
    <row r="137" spans="1:13" ht="15" x14ac:dyDescent="0.2">
      <c r="A137" s="453" t="s">
        <v>374</v>
      </c>
      <c r="B137" s="452"/>
      <c r="C137" s="452"/>
      <c r="D137" s="452"/>
      <c r="E137" s="452"/>
      <c r="F137" s="452"/>
      <c r="G137" s="452"/>
      <c r="H137" s="452"/>
      <c r="I137" s="452"/>
      <c r="J137" s="231">
        <v>12448507</v>
      </c>
      <c r="K137" s="228"/>
      <c r="L137" s="227"/>
      <c r="M137" s="227"/>
    </row>
    <row r="138" spans="1:13" ht="19.149999999999999" customHeight="1" x14ac:dyDescent="0.2">
      <c r="A138" s="457" t="s">
        <v>375</v>
      </c>
      <c r="B138" s="452"/>
      <c r="C138" s="452"/>
      <c r="D138" s="452"/>
      <c r="E138" s="452"/>
      <c r="F138" s="452"/>
      <c r="G138" s="452"/>
      <c r="H138" s="452"/>
      <c r="I138" s="452"/>
      <c r="J138" s="452"/>
      <c r="K138" s="452"/>
      <c r="L138" s="452"/>
      <c r="M138" s="452"/>
    </row>
    <row r="139" spans="1:13" ht="54" x14ac:dyDescent="0.2">
      <c r="A139" s="222" t="s">
        <v>376</v>
      </c>
      <c r="B139" s="223" t="s">
        <v>377</v>
      </c>
      <c r="C139" s="224" t="s">
        <v>378</v>
      </c>
      <c r="D139" s="219" t="s">
        <v>379</v>
      </c>
      <c r="E139" s="225">
        <v>1</v>
      </c>
      <c r="F139" s="226">
        <v>886752.39</v>
      </c>
      <c r="G139" s="226">
        <v>886752.39</v>
      </c>
      <c r="H139" s="227"/>
      <c r="I139" s="227"/>
      <c r="J139" s="228">
        <v>886752.39</v>
      </c>
      <c r="K139" s="228">
        <v>886752.39</v>
      </c>
      <c r="L139" s="227"/>
      <c r="M139" s="227"/>
    </row>
    <row r="140" spans="1:13" ht="15" x14ac:dyDescent="0.2">
      <c r="A140" s="451" t="s">
        <v>277</v>
      </c>
      <c r="B140" s="452"/>
      <c r="C140" s="452"/>
      <c r="D140" s="452"/>
      <c r="E140" s="452"/>
      <c r="F140" s="452"/>
      <c r="G140" s="452"/>
      <c r="H140" s="452"/>
      <c r="I140" s="452"/>
      <c r="J140" s="230">
        <v>886752.39</v>
      </c>
      <c r="K140" s="230">
        <v>886752.39</v>
      </c>
      <c r="L140" s="227"/>
      <c r="M140" s="227"/>
    </row>
    <row r="141" spans="1:13" ht="15" x14ac:dyDescent="0.2">
      <c r="A141" s="451" t="s">
        <v>278</v>
      </c>
      <c r="B141" s="452"/>
      <c r="C141" s="452"/>
      <c r="D141" s="452"/>
      <c r="E141" s="452"/>
      <c r="F141" s="452"/>
      <c r="G141" s="452"/>
      <c r="H141" s="452"/>
      <c r="I141" s="452"/>
      <c r="J141" s="230">
        <v>602991.63</v>
      </c>
      <c r="K141" s="228"/>
      <c r="L141" s="227"/>
      <c r="M141" s="227"/>
    </row>
    <row r="142" spans="1:13" ht="15" x14ac:dyDescent="0.2">
      <c r="A142" s="451" t="s">
        <v>279</v>
      </c>
      <c r="B142" s="452"/>
      <c r="C142" s="452"/>
      <c r="D142" s="452"/>
      <c r="E142" s="452"/>
      <c r="F142" s="452"/>
      <c r="G142" s="452"/>
      <c r="H142" s="452"/>
      <c r="I142" s="452"/>
      <c r="J142" s="230">
        <v>354700.96</v>
      </c>
      <c r="K142" s="228"/>
      <c r="L142" s="227"/>
      <c r="M142" s="227"/>
    </row>
    <row r="143" spans="1:13" ht="15" x14ac:dyDescent="0.2">
      <c r="A143" s="453" t="s">
        <v>380</v>
      </c>
      <c r="B143" s="452"/>
      <c r="C143" s="452"/>
      <c r="D143" s="452"/>
      <c r="E143" s="452"/>
      <c r="F143" s="452"/>
      <c r="G143" s="452"/>
      <c r="H143" s="452"/>
      <c r="I143" s="452"/>
      <c r="J143" s="231">
        <v>1826000.53</v>
      </c>
      <c r="K143" s="228"/>
      <c r="L143" s="227"/>
      <c r="M143" s="227"/>
    </row>
    <row r="144" spans="1:13" ht="19.149999999999999" customHeight="1" x14ac:dyDescent="0.2">
      <c r="A144" s="457" t="s">
        <v>381</v>
      </c>
      <c r="B144" s="452"/>
      <c r="C144" s="452"/>
      <c r="D144" s="452"/>
      <c r="E144" s="452"/>
      <c r="F144" s="452"/>
      <c r="G144" s="452"/>
      <c r="H144" s="452"/>
      <c r="I144" s="452"/>
      <c r="J144" s="452"/>
      <c r="K144" s="452"/>
      <c r="L144" s="452"/>
      <c r="M144" s="452"/>
    </row>
    <row r="145" spans="1:13" ht="19.149999999999999" customHeight="1" x14ac:dyDescent="0.2">
      <c r="A145" s="451" t="s">
        <v>382</v>
      </c>
      <c r="B145" s="452"/>
      <c r="C145" s="452"/>
      <c r="D145" s="452"/>
      <c r="E145" s="452"/>
      <c r="F145" s="452"/>
      <c r="G145" s="452"/>
      <c r="H145" s="452"/>
      <c r="I145" s="452"/>
      <c r="J145" s="452"/>
      <c r="K145" s="452"/>
      <c r="L145" s="452"/>
      <c r="M145" s="452"/>
    </row>
    <row r="146" spans="1:13" ht="19.149999999999999" customHeight="1" x14ac:dyDescent="0.2">
      <c r="A146" s="451" t="s">
        <v>383</v>
      </c>
      <c r="B146" s="452"/>
      <c r="C146" s="452"/>
      <c r="D146" s="452"/>
      <c r="E146" s="452"/>
      <c r="F146" s="452"/>
      <c r="G146" s="452"/>
      <c r="H146" s="452"/>
      <c r="I146" s="452"/>
      <c r="J146" s="452"/>
      <c r="K146" s="452"/>
      <c r="L146" s="452"/>
      <c r="M146" s="452"/>
    </row>
    <row r="147" spans="1:13" ht="54" x14ac:dyDescent="0.2">
      <c r="A147" s="222" t="s">
        <v>384</v>
      </c>
      <c r="B147" s="223" t="s">
        <v>189</v>
      </c>
      <c r="C147" s="224" t="s">
        <v>385</v>
      </c>
      <c r="D147" s="219" t="s">
        <v>53</v>
      </c>
      <c r="E147" s="225">
        <v>1</v>
      </c>
      <c r="F147" s="226">
        <v>2073.4499999999998</v>
      </c>
      <c r="G147" s="226">
        <v>1890.23</v>
      </c>
      <c r="H147" s="227"/>
      <c r="I147" s="227"/>
      <c r="J147" s="228">
        <v>2073.4499999999998</v>
      </c>
      <c r="K147" s="228">
        <v>1890.23</v>
      </c>
      <c r="L147" s="227"/>
      <c r="M147" s="227"/>
    </row>
    <row r="148" spans="1:13" ht="66" x14ac:dyDescent="0.2">
      <c r="A148" s="222" t="s">
        <v>386</v>
      </c>
      <c r="B148" s="223" t="s">
        <v>192</v>
      </c>
      <c r="C148" s="224" t="s">
        <v>387</v>
      </c>
      <c r="D148" s="219" t="s">
        <v>194</v>
      </c>
      <c r="E148" s="225">
        <v>1</v>
      </c>
      <c r="F148" s="226">
        <v>8309.0300000000007</v>
      </c>
      <c r="G148" s="226">
        <v>8303.11</v>
      </c>
      <c r="H148" s="227"/>
      <c r="I148" s="227"/>
      <c r="J148" s="228">
        <v>8309.0300000000007</v>
      </c>
      <c r="K148" s="228">
        <v>8303.11</v>
      </c>
      <c r="L148" s="227"/>
      <c r="M148" s="227"/>
    </row>
    <row r="149" spans="1:13" ht="54" x14ac:dyDescent="0.2">
      <c r="A149" s="222" t="s">
        <v>388</v>
      </c>
      <c r="B149" s="223" t="s">
        <v>196</v>
      </c>
      <c r="C149" s="224" t="s">
        <v>197</v>
      </c>
      <c r="D149" s="219" t="s">
        <v>53</v>
      </c>
      <c r="E149" s="225">
        <v>2</v>
      </c>
      <c r="F149" s="226">
        <v>256.91000000000003</v>
      </c>
      <c r="G149" s="226">
        <v>249.82</v>
      </c>
      <c r="H149" s="226">
        <v>6.91</v>
      </c>
      <c r="I149" s="226">
        <v>3.37</v>
      </c>
      <c r="J149" s="228">
        <v>513.82000000000005</v>
      </c>
      <c r="K149" s="228">
        <v>499.64</v>
      </c>
      <c r="L149" s="227">
        <v>13.82</v>
      </c>
      <c r="M149" s="227">
        <v>6.74</v>
      </c>
    </row>
    <row r="150" spans="1:13" ht="15" x14ac:dyDescent="0.2">
      <c r="A150" s="451" t="s">
        <v>277</v>
      </c>
      <c r="B150" s="452"/>
      <c r="C150" s="452"/>
      <c r="D150" s="452"/>
      <c r="E150" s="452"/>
      <c r="F150" s="452"/>
      <c r="G150" s="452"/>
      <c r="H150" s="452"/>
      <c r="I150" s="452"/>
      <c r="J150" s="230">
        <v>10896.3</v>
      </c>
      <c r="K150" s="230">
        <v>10692.98</v>
      </c>
      <c r="L150" s="226">
        <v>13.82</v>
      </c>
      <c r="M150" s="226">
        <v>6.74</v>
      </c>
    </row>
    <row r="151" spans="1:13" ht="15" x14ac:dyDescent="0.2">
      <c r="A151" s="451" t="s">
        <v>278</v>
      </c>
      <c r="B151" s="452"/>
      <c r="C151" s="452"/>
      <c r="D151" s="452"/>
      <c r="E151" s="452"/>
      <c r="F151" s="452"/>
      <c r="G151" s="452"/>
      <c r="H151" s="452"/>
      <c r="I151" s="452"/>
      <c r="J151" s="230">
        <v>9299.32</v>
      </c>
      <c r="K151" s="228"/>
      <c r="L151" s="227"/>
      <c r="M151" s="227"/>
    </row>
    <row r="152" spans="1:13" ht="15" x14ac:dyDescent="0.2">
      <c r="A152" s="451" t="s">
        <v>279</v>
      </c>
      <c r="B152" s="452"/>
      <c r="C152" s="452"/>
      <c r="D152" s="452"/>
      <c r="E152" s="452"/>
      <c r="F152" s="452"/>
      <c r="G152" s="452"/>
      <c r="H152" s="452"/>
      <c r="I152" s="452"/>
      <c r="J152" s="230">
        <v>6539.67</v>
      </c>
      <c r="K152" s="228"/>
      <c r="L152" s="227"/>
      <c r="M152" s="227"/>
    </row>
    <row r="153" spans="1:13" ht="15" x14ac:dyDescent="0.2">
      <c r="A153" s="453" t="s">
        <v>389</v>
      </c>
      <c r="B153" s="452"/>
      <c r="C153" s="452"/>
      <c r="D153" s="452"/>
      <c r="E153" s="452"/>
      <c r="F153" s="452"/>
      <c r="G153" s="452"/>
      <c r="H153" s="452"/>
      <c r="I153" s="452"/>
      <c r="J153" s="231">
        <v>26467.94</v>
      </c>
      <c r="K153" s="228"/>
      <c r="L153" s="227"/>
      <c r="M153" s="227"/>
    </row>
    <row r="154" spans="1:13" ht="19.149999999999999" customHeight="1" x14ac:dyDescent="0.2">
      <c r="A154" s="457" t="s">
        <v>390</v>
      </c>
      <c r="B154" s="452"/>
      <c r="C154" s="452"/>
      <c r="D154" s="452"/>
      <c r="E154" s="452"/>
      <c r="F154" s="452"/>
      <c r="G154" s="452"/>
      <c r="H154" s="452"/>
      <c r="I154" s="452"/>
      <c r="J154" s="452"/>
      <c r="K154" s="452"/>
      <c r="L154" s="452"/>
      <c r="M154" s="452"/>
    </row>
    <row r="155" spans="1:13" ht="19.149999999999999" customHeight="1" x14ac:dyDescent="0.2">
      <c r="A155" s="451" t="s">
        <v>282</v>
      </c>
      <c r="B155" s="452"/>
      <c r="C155" s="452"/>
      <c r="D155" s="452"/>
      <c r="E155" s="452"/>
      <c r="F155" s="452"/>
      <c r="G155" s="452"/>
      <c r="H155" s="452"/>
      <c r="I155" s="452"/>
      <c r="J155" s="452"/>
      <c r="K155" s="452"/>
      <c r="L155" s="452"/>
      <c r="M155" s="452"/>
    </row>
    <row r="156" spans="1:13" ht="24" x14ac:dyDescent="0.2">
      <c r="A156" s="232" t="s">
        <v>391</v>
      </c>
      <c r="B156" s="223" t="s">
        <v>87</v>
      </c>
      <c r="C156" s="224" t="s">
        <v>344</v>
      </c>
      <c r="D156" s="219" t="s">
        <v>316</v>
      </c>
      <c r="E156" s="225">
        <v>1</v>
      </c>
      <c r="F156" s="226">
        <v>2619067.69</v>
      </c>
      <c r="G156" s="227"/>
      <c r="H156" s="227"/>
      <c r="I156" s="227"/>
      <c r="J156" s="228">
        <v>2619067.69</v>
      </c>
      <c r="K156" s="228"/>
      <c r="L156" s="227"/>
      <c r="M156" s="227"/>
    </row>
    <row r="157" spans="1:13" ht="15" x14ac:dyDescent="0.2">
      <c r="A157" s="451" t="s">
        <v>277</v>
      </c>
      <c r="B157" s="452"/>
      <c r="C157" s="452"/>
      <c r="D157" s="452"/>
      <c r="E157" s="452"/>
      <c r="F157" s="452"/>
      <c r="G157" s="452"/>
      <c r="H157" s="452"/>
      <c r="I157" s="452"/>
      <c r="J157" s="230">
        <v>2619067.69</v>
      </c>
      <c r="K157" s="228"/>
      <c r="L157" s="227"/>
      <c r="M157" s="227"/>
    </row>
    <row r="158" spans="1:13" ht="15" x14ac:dyDescent="0.2">
      <c r="A158" s="453" t="s">
        <v>392</v>
      </c>
      <c r="B158" s="452"/>
      <c r="C158" s="452"/>
      <c r="D158" s="452"/>
      <c r="E158" s="452"/>
      <c r="F158" s="452"/>
      <c r="G158" s="452"/>
      <c r="H158" s="452"/>
      <c r="I158" s="452"/>
      <c r="J158" s="231">
        <v>2592877.0099999998</v>
      </c>
      <c r="K158" s="228"/>
      <c r="L158" s="227"/>
      <c r="M158" s="227"/>
    </row>
    <row r="159" spans="1:13" ht="19.149999999999999" customHeight="1" x14ac:dyDescent="0.2">
      <c r="A159" s="457" t="s">
        <v>393</v>
      </c>
      <c r="B159" s="452"/>
      <c r="C159" s="452"/>
      <c r="D159" s="452"/>
      <c r="E159" s="452"/>
      <c r="F159" s="452"/>
      <c r="G159" s="452"/>
      <c r="H159" s="452"/>
      <c r="I159" s="452"/>
      <c r="J159" s="452"/>
      <c r="K159" s="452"/>
      <c r="L159" s="452"/>
      <c r="M159" s="452"/>
    </row>
    <row r="160" spans="1:13" ht="19.149999999999999" customHeight="1" x14ac:dyDescent="0.2">
      <c r="A160" s="451" t="s">
        <v>394</v>
      </c>
      <c r="B160" s="452"/>
      <c r="C160" s="452"/>
      <c r="D160" s="452"/>
      <c r="E160" s="452"/>
      <c r="F160" s="452"/>
      <c r="G160" s="452"/>
      <c r="H160" s="452"/>
      <c r="I160" s="452"/>
      <c r="J160" s="452"/>
      <c r="K160" s="452"/>
      <c r="L160" s="452"/>
      <c r="M160" s="452"/>
    </row>
    <row r="161" spans="1:13" ht="24" x14ac:dyDescent="0.2">
      <c r="A161" s="222" t="s">
        <v>395</v>
      </c>
      <c r="B161" s="223" t="s">
        <v>87</v>
      </c>
      <c r="C161" s="224" t="s">
        <v>284</v>
      </c>
      <c r="D161" s="219" t="s">
        <v>285</v>
      </c>
      <c r="E161" s="225">
        <v>2</v>
      </c>
      <c r="F161" s="226">
        <v>5270.83</v>
      </c>
      <c r="G161" s="227"/>
      <c r="H161" s="227"/>
      <c r="I161" s="227"/>
      <c r="J161" s="228">
        <v>10541.66</v>
      </c>
      <c r="K161" s="228"/>
      <c r="L161" s="227"/>
      <c r="M161" s="227"/>
    </row>
    <row r="162" spans="1:13" ht="15" x14ac:dyDescent="0.2">
      <c r="A162" s="451" t="s">
        <v>277</v>
      </c>
      <c r="B162" s="452"/>
      <c r="C162" s="452"/>
      <c r="D162" s="452"/>
      <c r="E162" s="452"/>
      <c r="F162" s="452"/>
      <c r="G162" s="452"/>
      <c r="H162" s="452"/>
      <c r="I162" s="452"/>
      <c r="J162" s="230">
        <v>10541.66</v>
      </c>
      <c r="K162" s="228"/>
      <c r="L162" s="227"/>
      <c r="M162" s="227"/>
    </row>
    <row r="163" spans="1:13" ht="15" x14ac:dyDescent="0.2">
      <c r="A163" s="453" t="s">
        <v>396</v>
      </c>
      <c r="B163" s="452"/>
      <c r="C163" s="452"/>
      <c r="D163" s="452"/>
      <c r="E163" s="452"/>
      <c r="F163" s="452"/>
      <c r="G163" s="452"/>
      <c r="H163" s="452"/>
      <c r="I163" s="452"/>
      <c r="J163" s="231">
        <v>10436.24</v>
      </c>
      <c r="K163" s="228"/>
      <c r="L163" s="227"/>
      <c r="M163" s="227"/>
    </row>
    <row r="164" spans="1:13" ht="19.149999999999999" customHeight="1" x14ac:dyDescent="0.2">
      <c r="A164" s="457" t="s">
        <v>397</v>
      </c>
      <c r="B164" s="452"/>
      <c r="C164" s="452"/>
      <c r="D164" s="452"/>
      <c r="E164" s="452"/>
      <c r="F164" s="452"/>
      <c r="G164" s="452"/>
      <c r="H164" s="452"/>
      <c r="I164" s="452"/>
      <c r="J164" s="452"/>
      <c r="K164" s="452"/>
      <c r="L164" s="452"/>
      <c r="M164" s="452"/>
    </row>
    <row r="165" spans="1:13" ht="19.149999999999999" customHeight="1" x14ac:dyDescent="0.2">
      <c r="A165" s="451" t="s">
        <v>398</v>
      </c>
      <c r="B165" s="452"/>
      <c r="C165" s="452"/>
      <c r="D165" s="452"/>
      <c r="E165" s="452"/>
      <c r="F165" s="452"/>
      <c r="G165" s="452"/>
      <c r="H165" s="452"/>
      <c r="I165" s="452"/>
      <c r="J165" s="452"/>
      <c r="K165" s="452"/>
      <c r="L165" s="452"/>
      <c r="M165" s="452"/>
    </row>
    <row r="166" spans="1:13" ht="19.149999999999999" customHeight="1" x14ac:dyDescent="0.2">
      <c r="A166" s="451" t="s">
        <v>243</v>
      </c>
      <c r="B166" s="452"/>
      <c r="C166" s="452"/>
      <c r="D166" s="452"/>
      <c r="E166" s="452"/>
      <c r="F166" s="452"/>
      <c r="G166" s="452"/>
      <c r="H166" s="452"/>
      <c r="I166" s="452"/>
      <c r="J166" s="452"/>
      <c r="K166" s="452"/>
      <c r="L166" s="452"/>
      <c r="M166" s="452"/>
    </row>
    <row r="167" spans="1:13" ht="54" x14ac:dyDescent="0.2">
      <c r="A167" s="222" t="s">
        <v>399</v>
      </c>
      <c r="B167" s="223" t="s">
        <v>189</v>
      </c>
      <c r="C167" s="224" t="s">
        <v>245</v>
      </c>
      <c r="D167" s="219" t="s">
        <v>53</v>
      </c>
      <c r="E167" s="225">
        <v>2</v>
      </c>
      <c r="F167" s="226">
        <v>2073.4499999999998</v>
      </c>
      <c r="G167" s="226">
        <v>1890.23</v>
      </c>
      <c r="H167" s="227"/>
      <c r="I167" s="227"/>
      <c r="J167" s="228">
        <v>4146.8999999999996</v>
      </c>
      <c r="K167" s="228">
        <v>3780.46</v>
      </c>
      <c r="L167" s="227"/>
      <c r="M167" s="227"/>
    </row>
    <row r="168" spans="1:13" ht="54" x14ac:dyDescent="0.2">
      <c r="A168" s="222" t="s">
        <v>400</v>
      </c>
      <c r="B168" s="223" t="s">
        <v>192</v>
      </c>
      <c r="C168" s="224" t="s">
        <v>247</v>
      </c>
      <c r="D168" s="219" t="s">
        <v>194</v>
      </c>
      <c r="E168" s="225">
        <v>2</v>
      </c>
      <c r="F168" s="226">
        <v>8309.0300000000007</v>
      </c>
      <c r="G168" s="226">
        <v>8303.11</v>
      </c>
      <c r="H168" s="227"/>
      <c r="I168" s="227"/>
      <c r="J168" s="228">
        <v>16618.060000000001</v>
      </c>
      <c r="K168" s="228">
        <v>16606.22</v>
      </c>
      <c r="L168" s="227"/>
      <c r="M168" s="227"/>
    </row>
    <row r="169" spans="1:13" ht="19.149999999999999" customHeight="1" x14ac:dyDescent="0.2">
      <c r="A169" s="451" t="s">
        <v>224</v>
      </c>
      <c r="B169" s="452"/>
      <c r="C169" s="452"/>
      <c r="D169" s="452"/>
      <c r="E169" s="452"/>
      <c r="F169" s="452"/>
      <c r="G169" s="452"/>
      <c r="H169" s="452"/>
      <c r="I169" s="452"/>
      <c r="J169" s="452"/>
      <c r="K169" s="452"/>
      <c r="L169" s="452"/>
      <c r="M169" s="452"/>
    </row>
    <row r="170" spans="1:13" ht="30" x14ac:dyDescent="0.2">
      <c r="A170" s="222" t="s">
        <v>401</v>
      </c>
      <c r="B170" s="223" t="s">
        <v>226</v>
      </c>
      <c r="C170" s="224" t="s">
        <v>227</v>
      </c>
      <c r="D170" s="219" t="s">
        <v>228</v>
      </c>
      <c r="E170" s="225">
        <v>1</v>
      </c>
      <c r="F170" s="226">
        <v>4435.0200000000004</v>
      </c>
      <c r="G170" s="226">
        <v>4399.6899999999996</v>
      </c>
      <c r="H170" s="227"/>
      <c r="I170" s="227"/>
      <c r="J170" s="228">
        <v>4435.0200000000004</v>
      </c>
      <c r="K170" s="228">
        <v>4399.6899999999996</v>
      </c>
      <c r="L170" s="227"/>
      <c r="M170" s="227"/>
    </row>
    <row r="171" spans="1:13" ht="15" x14ac:dyDescent="0.2">
      <c r="A171" s="451" t="s">
        <v>277</v>
      </c>
      <c r="B171" s="452"/>
      <c r="C171" s="452"/>
      <c r="D171" s="452"/>
      <c r="E171" s="452"/>
      <c r="F171" s="452"/>
      <c r="G171" s="452"/>
      <c r="H171" s="452"/>
      <c r="I171" s="452"/>
      <c r="J171" s="230">
        <v>25199.98</v>
      </c>
      <c r="K171" s="230">
        <v>24786.37</v>
      </c>
      <c r="L171" s="227"/>
      <c r="M171" s="227"/>
    </row>
    <row r="172" spans="1:13" ht="15" x14ac:dyDescent="0.2">
      <c r="A172" s="451" t="s">
        <v>278</v>
      </c>
      <c r="B172" s="452"/>
      <c r="C172" s="452"/>
      <c r="D172" s="452"/>
      <c r="E172" s="452"/>
      <c r="F172" s="452"/>
      <c r="G172" s="452"/>
      <c r="H172" s="452"/>
      <c r="I172" s="452"/>
      <c r="J172" s="230">
        <v>21883.97</v>
      </c>
      <c r="K172" s="228"/>
      <c r="L172" s="227"/>
      <c r="M172" s="227"/>
    </row>
    <row r="173" spans="1:13" ht="15" x14ac:dyDescent="0.2">
      <c r="A173" s="451" t="s">
        <v>279</v>
      </c>
      <c r="B173" s="452"/>
      <c r="C173" s="452"/>
      <c r="D173" s="452"/>
      <c r="E173" s="452"/>
      <c r="F173" s="452"/>
      <c r="G173" s="452"/>
      <c r="H173" s="452"/>
      <c r="I173" s="452"/>
      <c r="J173" s="230">
        <v>14620.88</v>
      </c>
      <c r="K173" s="228"/>
      <c r="L173" s="227"/>
      <c r="M173" s="227"/>
    </row>
    <row r="174" spans="1:13" ht="15" x14ac:dyDescent="0.2">
      <c r="A174" s="453" t="s">
        <v>402</v>
      </c>
      <c r="B174" s="452"/>
      <c r="C174" s="452"/>
      <c r="D174" s="452"/>
      <c r="E174" s="452"/>
      <c r="F174" s="452"/>
      <c r="G174" s="452"/>
      <c r="H174" s="452"/>
      <c r="I174" s="452"/>
      <c r="J174" s="231">
        <v>61087.78</v>
      </c>
      <c r="K174" s="228"/>
      <c r="L174" s="227"/>
      <c r="M174" s="227"/>
    </row>
    <row r="175" spans="1:13" ht="19.149999999999999" customHeight="1" x14ac:dyDescent="0.2">
      <c r="A175" s="457" t="s">
        <v>403</v>
      </c>
      <c r="B175" s="452"/>
      <c r="C175" s="452"/>
      <c r="D175" s="452"/>
      <c r="E175" s="452"/>
      <c r="F175" s="452"/>
      <c r="G175" s="452"/>
      <c r="H175" s="452"/>
      <c r="I175" s="452"/>
      <c r="J175" s="452"/>
      <c r="K175" s="452"/>
      <c r="L175" s="452"/>
      <c r="M175" s="452"/>
    </row>
    <row r="176" spans="1:13" ht="19.149999999999999" customHeight="1" x14ac:dyDescent="0.2">
      <c r="A176" s="451" t="s">
        <v>282</v>
      </c>
      <c r="B176" s="452"/>
      <c r="C176" s="452"/>
      <c r="D176" s="452"/>
      <c r="E176" s="452"/>
      <c r="F176" s="452"/>
      <c r="G176" s="452"/>
      <c r="H176" s="452"/>
      <c r="I176" s="452"/>
      <c r="J176" s="452"/>
      <c r="K176" s="452"/>
      <c r="L176" s="452"/>
      <c r="M176" s="452"/>
    </row>
    <row r="177" spans="1:13" ht="24" x14ac:dyDescent="0.2">
      <c r="A177" s="232" t="s">
        <v>404</v>
      </c>
      <c r="B177" s="223" t="s">
        <v>87</v>
      </c>
      <c r="C177" s="224" t="s">
        <v>405</v>
      </c>
      <c r="D177" s="219" t="s">
        <v>285</v>
      </c>
      <c r="E177" s="225">
        <v>1</v>
      </c>
      <c r="F177" s="226">
        <v>436267.44</v>
      </c>
      <c r="G177" s="227"/>
      <c r="H177" s="227"/>
      <c r="I177" s="227"/>
      <c r="J177" s="228">
        <v>436267.44</v>
      </c>
      <c r="K177" s="228"/>
      <c r="L177" s="227"/>
      <c r="M177" s="227"/>
    </row>
    <row r="178" spans="1:13" ht="24" x14ac:dyDescent="0.2">
      <c r="A178" s="232" t="s">
        <v>406</v>
      </c>
      <c r="B178" s="223" t="s">
        <v>87</v>
      </c>
      <c r="C178" s="224" t="s">
        <v>407</v>
      </c>
      <c r="D178" s="219" t="s">
        <v>285</v>
      </c>
      <c r="E178" s="225">
        <v>1</v>
      </c>
      <c r="F178" s="226">
        <v>39103.51</v>
      </c>
      <c r="G178" s="227"/>
      <c r="H178" s="227"/>
      <c r="I178" s="227"/>
      <c r="J178" s="228">
        <v>39103.51</v>
      </c>
      <c r="K178" s="228"/>
      <c r="L178" s="227"/>
      <c r="M178" s="227"/>
    </row>
    <row r="179" spans="1:13" ht="24" x14ac:dyDescent="0.2">
      <c r="A179" s="232" t="s">
        <v>408</v>
      </c>
      <c r="B179" s="223" t="s">
        <v>87</v>
      </c>
      <c r="C179" s="224" t="s">
        <v>363</v>
      </c>
      <c r="D179" s="219" t="s">
        <v>285</v>
      </c>
      <c r="E179" s="225">
        <v>1</v>
      </c>
      <c r="F179" s="226">
        <v>126646.81</v>
      </c>
      <c r="G179" s="227"/>
      <c r="H179" s="227"/>
      <c r="I179" s="227"/>
      <c r="J179" s="228">
        <v>126646.81</v>
      </c>
      <c r="K179" s="228"/>
      <c r="L179" s="227"/>
      <c r="M179" s="227"/>
    </row>
    <row r="180" spans="1:13" ht="15" x14ac:dyDescent="0.2">
      <c r="A180" s="451" t="s">
        <v>277</v>
      </c>
      <c r="B180" s="452"/>
      <c r="C180" s="452"/>
      <c r="D180" s="452"/>
      <c r="E180" s="452"/>
      <c r="F180" s="452"/>
      <c r="G180" s="452"/>
      <c r="H180" s="452"/>
      <c r="I180" s="452"/>
      <c r="J180" s="230">
        <v>602017.76</v>
      </c>
      <c r="K180" s="228"/>
      <c r="L180" s="227"/>
      <c r="M180" s="227"/>
    </row>
    <row r="181" spans="1:13" ht="15" x14ac:dyDescent="0.2">
      <c r="A181" s="453" t="s">
        <v>409</v>
      </c>
      <c r="B181" s="452"/>
      <c r="C181" s="452"/>
      <c r="D181" s="452"/>
      <c r="E181" s="452"/>
      <c r="F181" s="452"/>
      <c r="G181" s="452"/>
      <c r="H181" s="452"/>
      <c r="I181" s="452"/>
      <c r="J181" s="231">
        <v>595997.57999999996</v>
      </c>
      <c r="K181" s="228"/>
      <c r="L181" s="227"/>
      <c r="M181" s="227"/>
    </row>
    <row r="182" spans="1:13" ht="19.149999999999999" customHeight="1" x14ac:dyDescent="0.2">
      <c r="A182" s="457" t="s">
        <v>410</v>
      </c>
      <c r="B182" s="452"/>
      <c r="C182" s="452"/>
      <c r="D182" s="452"/>
      <c r="E182" s="452"/>
      <c r="F182" s="452"/>
      <c r="G182" s="452"/>
      <c r="H182" s="452"/>
      <c r="I182" s="452"/>
      <c r="J182" s="452"/>
      <c r="K182" s="452"/>
      <c r="L182" s="452"/>
      <c r="M182" s="452"/>
    </row>
    <row r="183" spans="1:13" ht="66" x14ac:dyDescent="0.2">
      <c r="A183" s="222" t="s">
        <v>411</v>
      </c>
      <c r="B183" s="223" t="s">
        <v>412</v>
      </c>
      <c r="C183" s="224" t="s">
        <v>413</v>
      </c>
      <c r="D183" s="219" t="s">
        <v>414</v>
      </c>
      <c r="E183" s="225">
        <v>80</v>
      </c>
      <c r="F183" s="226">
        <v>2485.23</v>
      </c>
      <c r="G183" s="226">
        <v>2485.23</v>
      </c>
      <c r="H183" s="227"/>
      <c r="I183" s="227"/>
      <c r="J183" s="228">
        <v>198818.4</v>
      </c>
      <c r="K183" s="228">
        <v>198818.4</v>
      </c>
      <c r="L183" s="227"/>
      <c r="M183" s="227"/>
    </row>
    <row r="184" spans="1:13" ht="15" x14ac:dyDescent="0.2">
      <c r="A184" s="451" t="s">
        <v>277</v>
      </c>
      <c r="B184" s="452"/>
      <c r="C184" s="452"/>
      <c r="D184" s="452"/>
      <c r="E184" s="452"/>
      <c r="F184" s="452"/>
      <c r="G184" s="452"/>
      <c r="H184" s="452"/>
      <c r="I184" s="452"/>
      <c r="J184" s="230">
        <v>198818.4</v>
      </c>
      <c r="K184" s="230">
        <v>198818.4</v>
      </c>
      <c r="L184" s="227"/>
      <c r="M184" s="227"/>
    </row>
    <row r="185" spans="1:13" ht="15" x14ac:dyDescent="0.2">
      <c r="A185" s="451" t="s">
        <v>278</v>
      </c>
      <c r="B185" s="452"/>
      <c r="C185" s="452"/>
      <c r="D185" s="452"/>
      <c r="E185" s="452"/>
      <c r="F185" s="452"/>
      <c r="G185" s="452"/>
      <c r="H185" s="452"/>
      <c r="I185" s="452"/>
      <c r="J185" s="230">
        <v>135196.51</v>
      </c>
      <c r="K185" s="228"/>
      <c r="L185" s="227"/>
      <c r="M185" s="227"/>
    </row>
    <row r="186" spans="1:13" ht="15" x14ac:dyDescent="0.2">
      <c r="A186" s="451" t="s">
        <v>279</v>
      </c>
      <c r="B186" s="452"/>
      <c r="C186" s="452"/>
      <c r="D186" s="452"/>
      <c r="E186" s="452"/>
      <c r="F186" s="452"/>
      <c r="G186" s="452"/>
      <c r="H186" s="452"/>
      <c r="I186" s="452"/>
      <c r="J186" s="230">
        <v>79527.360000000001</v>
      </c>
      <c r="K186" s="228"/>
      <c r="L186" s="227"/>
      <c r="M186" s="227"/>
    </row>
    <row r="187" spans="1:13" ht="15" x14ac:dyDescent="0.2">
      <c r="A187" s="453" t="s">
        <v>415</v>
      </c>
      <c r="B187" s="452"/>
      <c r="C187" s="452"/>
      <c r="D187" s="452"/>
      <c r="E187" s="452"/>
      <c r="F187" s="452"/>
      <c r="G187" s="452"/>
      <c r="H187" s="452"/>
      <c r="I187" s="452"/>
      <c r="J187" s="231">
        <v>409406.85</v>
      </c>
      <c r="K187" s="228"/>
      <c r="L187" s="227"/>
      <c r="M187" s="227"/>
    </row>
    <row r="188" spans="1:13" ht="15" x14ac:dyDescent="0.2">
      <c r="A188" s="455" t="s">
        <v>416</v>
      </c>
      <c r="B188" s="456"/>
      <c r="C188" s="456"/>
      <c r="D188" s="456"/>
      <c r="E188" s="456"/>
      <c r="F188" s="456"/>
      <c r="G188" s="456"/>
      <c r="H188" s="456"/>
      <c r="I188" s="456"/>
      <c r="J188" s="456"/>
      <c r="K188" s="456"/>
      <c r="L188" s="456"/>
      <c r="M188" s="456"/>
    </row>
    <row r="189" spans="1:13" ht="15" x14ac:dyDescent="0.2">
      <c r="A189" s="451" t="s">
        <v>417</v>
      </c>
      <c r="B189" s="452"/>
      <c r="C189" s="452"/>
      <c r="D189" s="452"/>
      <c r="E189" s="452"/>
      <c r="F189" s="452"/>
      <c r="G189" s="452"/>
      <c r="H189" s="452"/>
      <c r="I189" s="452"/>
      <c r="J189" s="230">
        <v>17405743.420000002</v>
      </c>
      <c r="K189" s="230">
        <v>1353339.98</v>
      </c>
      <c r="L189" s="226">
        <v>1798.41</v>
      </c>
      <c r="M189" s="226">
        <v>606.67999999999995</v>
      </c>
    </row>
    <row r="190" spans="1:13" ht="15" x14ac:dyDescent="0.2">
      <c r="A190" s="451" t="s">
        <v>278</v>
      </c>
      <c r="B190" s="452"/>
      <c r="C190" s="452"/>
      <c r="D190" s="452"/>
      <c r="E190" s="452"/>
      <c r="F190" s="452"/>
      <c r="G190" s="452"/>
      <c r="H190" s="452"/>
      <c r="I190" s="452"/>
      <c r="J190" s="230">
        <v>975002.48</v>
      </c>
      <c r="K190" s="228"/>
      <c r="L190" s="227"/>
      <c r="M190" s="227"/>
    </row>
    <row r="191" spans="1:13" ht="15" x14ac:dyDescent="0.2">
      <c r="A191" s="451" t="s">
        <v>279</v>
      </c>
      <c r="B191" s="452"/>
      <c r="C191" s="452"/>
      <c r="D191" s="452"/>
      <c r="E191" s="452"/>
      <c r="F191" s="452"/>
      <c r="G191" s="452"/>
      <c r="H191" s="452"/>
      <c r="I191" s="452"/>
      <c r="J191" s="230">
        <v>595697.41</v>
      </c>
      <c r="K191" s="228"/>
      <c r="L191" s="227"/>
      <c r="M191" s="227"/>
    </row>
    <row r="192" spans="1:13" ht="15" x14ac:dyDescent="0.2">
      <c r="A192" s="453" t="s">
        <v>57</v>
      </c>
      <c r="B192" s="452"/>
      <c r="C192" s="452"/>
      <c r="D192" s="452"/>
      <c r="E192" s="452"/>
      <c r="F192" s="452"/>
      <c r="G192" s="452"/>
      <c r="H192" s="452"/>
      <c r="I192" s="452"/>
      <c r="J192" s="228"/>
      <c r="K192" s="228"/>
      <c r="L192" s="227"/>
      <c r="M192" s="227"/>
    </row>
    <row r="193" spans="1:13" ht="15" x14ac:dyDescent="0.2">
      <c r="A193" s="451" t="s">
        <v>418</v>
      </c>
      <c r="B193" s="452"/>
      <c r="C193" s="452"/>
      <c r="D193" s="452"/>
      <c r="E193" s="452"/>
      <c r="F193" s="452"/>
      <c r="G193" s="452"/>
      <c r="H193" s="452"/>
      <c r="I193" s="452"/>
      <c r="J193" s="230">
        <v>913889.91</v>
      </c>
      <c r="K193" s="228"/>
      <c r="L193" s="227"/>
      <c r="M193" s="227"/>
    </row>
    <row r="194" spans="1:13" ht="15" x14ac:dyDescent="0.2">
      <c r="A194" s="451" t="s">
        <v>419</v>
      </c>
      <c r="B194" s="452"/>
      <c r="C194" s="452"/>
      <c r="D194" s="452"/>
      <c r="E194" s="452"/>
      <c r="F194" s="452"/>
      <c r="G194" s="452"/>
      <c r="H194" s="452"/>
      <c r="I194" s="452"/>
      <c r="J194" s="230">
        <v>15637381.59</v>
      </c>
      <c r="K194" s="228"/>
      <c r="L194" s="227"/>
      <c r="M194" s="227"/>
    </row>
    <row r="195" spans="1:13" ht="15" x14ac:dyDescent="0.2">
      <c r="A195" s="451" t="s">
        <v>420</v>
      </c>
      <c r="B195" s="452"/>
      <c r="C195" s="452"/>
      <c r="D195" s="452"/>
      <c r="E195" s="452"/>
      <c r="F195" s="452"/>
      <c r="G195" s="452"/>
      <c r="H195" s="452"/>
      <c r="I195" s="452"/>
      <c r="J195" s="230">
        <v>2235407.38</v>
      </c>
      <c r="K195" s="228"/>
      <c r="L195" s="227"/>
      <c r="M195" s="227"/>
    </row>
    <row r="196" spans="1:13" ht="15" x14ac:dyDescent="0.2">
      <c r="A196" s="451" t="s">
        <v>421</v>
      </c>
      <c r="B196" s="452"/>
      <c r="C196" s="452"/>
      <c r="D196" s="452"/>
      <c r="E196" s="452"/>
      <c r="F196" s="452"/>
      <c r="G196" s="452"/>
      <c r="H196" s="452"/>
      <c r="I196" s="452"/>
      <c r="J196" s="230">
        <v>18786678.879999999</v>
      </c>
      <c r="K196" s="228"/>
      <c r="L196" s="227"/>
      <c r="M196" s="227"/>
    </row>
    <row r="197" spans="1:13" ht="15" x14ac:dyDescent="0.2">
      <c r="A197" s="451" t="s">
        <v>422</v>
      </c>
      <c r="B197" s="452"/>
      <c r="C197" s="452"/>
      <c r="D197" s="452"/>
      <c r="E197" s="452"/>
      <c r="F197" s="452"/>
      <c r="G197" s="452"/>
      <c r="H197" s="452"/>
      <c r="I197" s="452"/>
      <c r="J197" s="228"/>
      <c r="K197" s="228"/>
      <c r="L197" s="227"/>
      <c r="M197" s="227"/>
    </row>
    <row r="198" spans="1:13" ht="15" x14ac:dyDescent="0.2">
      <c r="A198" s="451" t="s">
        <v>423</v>
      </c>
      <c r="B198" s="452"/>
      <c r="C198" s="452"/>
      <c r="D198" s="452"/>
      <c r="E198" s="452"/>
      <c r="F198" s="452"/>
      <c r="G198" s="452"/>
      <c r="H198" s="452"/>
      <c r="I198" s="452"/>
      <c r="J198" s="230">
        <v>255270.09</v>
      </c>
      <c r="K198" s="228"/>
      <c r="L198" s="227"/>
      <c r="M198" s="227"/>
    </row>
    <row r="199" spans="1:13" ht="15" x14ac:dyDescent="0.2">
      <c r="A199" s="451" t="s">
        <v>424</v>
      </c>
      <c r="B199" s="452"/>
      <c r="C199" s="452"/>
      <c r="D199" s="452"/>
      <c r="E199" s="452"/>
      <c r="F199" s="452"/>
      <c r="G199" s="452"/>
      <c r="H199" s="452"/>
      <c r="I199" s="452"/>
      <c r="J199" s="230">
        <v>1798.41</v>
      </c>
      <c r="K199" s="228"/>
      <c r="L199" s="227"/>
      <c r="M199" s="227"/>
    </row>
    <row r="200" spans="1:13" ht="15" x14ac:dyDescent="0.2">
      <c r="A200" s="451" t="s">
        <v>425</v>
      </c>
      <c r="B200" s="452"/>
      <c r="C200" s="452"/>
      <c r="D200" s="452"/>
      <c r="E200" s="452"/>
      <c r="F200" s="452"/>
      <c r="G200" s="452"/>
      <c r="H200" s="452"/>
      <c r="I200" s="452"/>
      <c r="J200" s="230">
        <v>1353946.66</v>
      </c>
      <c r="K200" s="228"/>
      <c r="L200" s="227"/>
      <c r="M200" s="227"/>
    </row>
    <row r="201" spans="1:13" ht="15" x14ac:dyDescent="0.2">
      <c r="A201" s="451" t="s">
        <v>426</v>
      </c>
      <c r="B201" s="452"/>
      <c r="C201" s="452"/>
      <c r="D201" s="452"/>
      <c r="E201" s="452"/>
      <c r="F201" s="452"/>
      <c r="G201" s="452"/>
      <c r="H201" s="452"/>
      <c r="I201" s="452"/>
      <c r="J201" s="230">
        <v>15795334.939999999</v>
      </c>
      <c r="K201" s="228"/>
      <c r="L201" s="227"/>
      <c r="M201" s="227"/>
    </row>
    <row r="202" spans="1:13" ht="15" x14ac:dyDescent="0.2">
      <c r="A202" s="451" t="s">
        <v>427</v>
      </c>
      <c r="B202" s="452"/>
      <c r="C202" s="452"/>
      <c r="D202" s="452"/>
      <c r="E202" s="452"/>
      <c r="F202" s="452"/>
      <c r="G202" s="452"/>
      <c r="H202" s="452"/>
      <c r="I202" s="452"/>
      <c r="J202" s="230">
        <v>975002.48</v>
      </c>
      <c r="K202" s="228"/>
      <c r="L202" s="227"/>
      <c r="M202" s="227"/>
    </row>
    <row r="203" spans="1:13" ht="15" x14ac:dyDescent="0.2">
      <c r="A203" s="451" t="s">
        <v>428</v>
      </c>
      <c r="B203" s="452"/>
      <c r="C203" s="452"/>
      <c r="D203" s="452"/>
      <c r="E203" s="452"/>
      <c r="F203" s="452"/>
      <c r="G203" s="452"/>
      <c r="H203" s="452"/>
      <c r="I203" s="452"/>
      <c r="J203" s="230">
        <v>595697.41</v>
      </c>
      <c r="K203" s="228"/>
      <c r="L203" s="227"/>
      <c r="M203" s="227"/>
    </row>
    <row r="204" spans="1:13" ht="15" x14ac:dyDescent="0.2">
      <c r="A204" s="453" t="s">
        <v>429</v>
      </c>
      <c r="B204" s="452"/>
      <c r="C204" s="452"/>
      <c r="D204" s="452"/>
      <c r="E204" s="452"/>
      <c r="F204" s="452"/>
      <c r="G204" s="452"/>
      <c r="H204" s="452"/>
      <c r="I204" s="452"/>
      <c r="J204" s="231">
        <v>18786678.879999999</v>
      </c>
      <c r="K204" s="228"/>
      <c r="L204" s="227"/>
      <c r="M204" s="227"/>
    </row>
    <row r="205" spans="1:13" x14ac:dyDescent="0.2">
      <c r="J205" s="214"/>
      <c r="K205" s="214"/>
    </row>
    <row r="206" spans="1:13" x14ac:dyDescent="0.2">
      <c r="J206" s="214"/>
      <c r="K206" s="214"/>
    </row>
    <row r="207" spans="1:13" x14ac:dyDescent="0.2">
      <c r="J207" s="214"/>
      <c r="K207" s="214"/>
    </row>
    <row r="208" spans="1:13" ht="15" x14ac:dyDescent="0.2">
      <c r="A208" s="454" t="s">
        <v>430</v>
      </c>
      <c r="B208" s="450"/>
      <c r="C208" s="450"/>
      <c r="D208" s="450"/>
      <c r="E208" s="450"/>
      <c r="F208" s="450"/>
      <c r="G208" s="450"/>
      <c r="H208" s="450"/>
      <c r="I208" s="450"/>
      <c r="J208" s="450"/>
      <c r="K208" s="450"/>
      <c r="L208" s="450"/>
      <c r="M208" s="450"/>
    </row>
    <row r="209" spans="1:13" ht="15" x14ac:dyDescent="0.2">
      <c r="A209" s="449" t="s">
        <v>431</v>
      </c>
      <c r="B209" s="450"/>
      <c r="C209" s="450"/>
      <c r="D209" s="450"/>
      <c r="E209" s="450"/>
      <c r="F209" s="450"/>
      <c r="G209" s="450"/>
      <c r="H209" s="450"/>
      <c r="I209" s="450"/>
      <c r="J209" s="450"/>
      <c r="K209" s="450"/>
      <c r="L209" s="450"/>
      <c r="M209" s="450"/>
    </row>
    <row r="210" spans="1:13" x14ac:dyDescent="0.2">
      <c r="J210" s="214"/>
      <c r="K210" s="214"/>
    </row>
  </sheetData>
  <mergeCells count="106">
    <mergeCell ref="A11:M11"/>
    <mergeCell ref="C17:M17"/>
    <mergeCell ref="C20:M20"/>
    <mergeCell ref="E21:F21"/>
    <mergeCell ref="E22:F22"/>
    <mergeCell ref="E23:F23"/>
    <mergeCell ref="J30:M30"/>
    <mergeCell ref="F31:F32"/>
    <mergeCell ref="G31:I31"/>
    <mergeCell ref="J31:J32"/>
    <mergeCell ref="K31:M31"/>
    <mergeCell ref="A34:M34"/>
    <mergeCell ref="E24:F24"/>
    <mergeCell ref="E25:F25"/>
    <mergeCell ref="E26:F26"/>
    <mergeCell ref="A30:A32"/>
    <mergeCell ref="B30:B32"/>
    <mergeCell ref="C30:C32"/>
    <mergeCell ref="D30:D32"/>
    <mergeCell ref="E30:E32"/>
    <mergeCell ref="F30:I30"/>
    <mergeCell ref="A54:M54"/>
    <mergeCell ref="A56:M56"/>
    <mergeCell ref="A60:M60"/>
    <mergeCell ref="A63:M63"/>
    <mergeCell ref="A66:M66"/>
    <mergeCell ref="A71:M71"/>
    <mergeCell ref="A35:M35"/>
    <mergeCell ref="A36:M36"/>
    <mergeCell ref="A40:M40"/>
    <mergeCell ref="A47:M47"/>
    <mergeCell ref="A49:M49"/>
    <mergeCell ref="A52:M52"/>
    <mergeCell ref="A83:M83"/>
    <mergeCell ref="A84:M84"/>
    <mergeCell ref="A86:M86"/>
    <mergeCell ref="A88:M88"/>
    <mergeCell ref="A92:M92"/>
    <mergeCell ref="A112:M112"/>
    <mergeCell ref="A73:M73"/>
    <mergeCell ref="A76:M76"/>
    <mergeCell ref="A79:I79"/>
    <mergeCell ref="A80:I80"/>
    <mergeCell ref="A81:I81"/>
    <mergeCell ref="A82:I82"/>
    <mergeCell ref="A140:I140"/>
    <mergeCell ref="A141:I141"/>
    <mergeCell ref="A142:I142"/>
    <mergeCell ref="A143:I143"/>
    <mergeCell ref="A144:M144"/>
    <mergeCell ref="A145:M145"/>
    <mergeCell ref="A116:I116"/>
    <mergeCell ref="A117:I117"/>
    <mergeCell ref="A118:M118"/>
    <mergeCell ref="A136:I136"/>
    <mergeCell ref="A137:I137"/>
    <mergeCell ref="A138:M138"/>
    <mergeCell ref="A155:M155"/>
    <mergeCell ref="A157:I157"/>
    <mergeCell ref="A158:I158"/>
    <mergeCell ref="A159:M159"/>
    <mergeCell ref="A160:M160"/>
    <mergeCell ref="A162:I162"/>
    <mergeCell ref="A146:M146"/>
    <mergeCell ref="A150:I150"/>
    <mergeCell ref="A151:I151"/>
    <mergeCell ref="A152:I152"/>
    <mergeCell ref="A153:I153"/>
    <mergeCell ref="A154:M154"/>
    <mergeCell ref="A172:I172"/>
    <mergeCell ref="A173:I173"/>
    <mergeCell ref="A174:I174"/>
    <mergeCell ref="A175:M175"/>
    <mergeCell ref="A176:M176"/>
    <mergeCell ref="A180:I180"/>
    <mergeCell ref="A163:I163"/>
    <mergeCell ref="A164:M164"/>
    <mergeCell ref="A165:M165"/>
    <mergeCell ref="A166:M166"/>
    <mergeCell ref="A169:M169"/>
    <mergeCell ref="A171:I171"/>
    <mergeCell ref="A188:M188"/>
    <mergeCell ref="A189:I189"/>
    <mergeCell ref="A190:I190"/>
    <mergeCell ref="A191:I191"/>
    <mergeCell ref="A192:I192"/>
    <mergeCell ref="A193:I193"/>
    <mergeCell ref="A181:I181"/>
    <mergeCell ref="A182:M182"/>
    <mergeCell ref="A184:I184"/>
    <mergeCell ref="A185:I185"/>
    <mergeCell ref="A186:I186"/>
    <mergeCell ref="A187:I187"/>
    <mergeCell ref="A209:M209"/>
    <mergeCell ref="A200:I200"/>
    <mergeCell ref="A201:I201"/>
    <mergeCell ref="A202:I202"/>
    <mergeCell ref="A203:I203"/>
    <mergeCell ref="A204:I204"/>
    <mergeCell ref="A208:M208"/>
    <mergeCell ref="A194:I194"/>
    <mergeCell ref="A195:I195"/>
    <mergeCell ref="A196:I196"/>
    <mergeCell ref="A197:I197"/>
    <mergeCell ref="A198:I198"/>
    <mergeCell ref="A199:I199"/>
  </mergeCells>
  <pageMargins left="0.23622047244094491" right="0" top="0.51181102362204722" bottom="0.39370078740157483" header="0.31496062992125984" footer="0.19685039370078741"/>
  <pageSetup paperSize="9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autoPageBreaks="0" fitToPage="1"/>
  </sheetPr>
  <dimension ref="A1:N53"/>
  <sheetViews>
    <sheetView showGridLines="0" topLeftCell="A31" zoomScale="115" zoomScaleNormal="115" zoomScaleSheetLayoutView="75" workbookViewId="0">
      <selection activeCell="A169" sqref="A169:M169"/>
    </sheetView>
  </sheetViews>
  <sheetFormatPr defaultRowHeight="12.75" outlineLevelRow="2" x14ac:dyDescent="0.2"/>
  <cols>
    <col min="1" max="1" width="4.5703125" style="182" customWidth="1"/>
    <col min="2" max="2" width="14.42578125" style="183" customWidth="1"/>
    <col min="3" max="3" width="40.7109375" style="184" customWidth="1"/>
    <col min="4" max="4" width="13.85546875" style="185" customWidth="1"/>
    <col min="5" max="5" width="16.42578125" style="186" customWidth="1"/>
    <col min="6" max="6" width="8.140625" style="187" customWidth="1"/>
    <col min="7" max="9" width="7.140625" style="187" customWidth="1"/>
    <col min="10" max="10" width="8.140625" style="187" customWidth="1"/>
    <col min="11" max="13" width="7.140625" style="187" customWidth="1"/>
    <col min="14" max="16384" width="9.140625" style="181"/>
  </cols>
  <sheetData>
    <row r="1" spans="1:13" ht="15.75" x14ac:dyDescent="0.2">
      <c r="M1" s="180" t="s">
        <v>432</v>
      </c>
    </row>
    <row r="2" spans="1:13" ht="15.75" x14ac:dyDescent="0.2">
      <c r="M2" s="180" t="s">
        <v>148</v>
      </c>
    </row>
    <row r="3" spans="1:13" ht="15.75" x14ac:dyDescent="0.2">
      <c r="M3" s="180" t="s">
        <v>149</v>
      </c>
    </row>
    <row r="5" spans="1:13" ht="15" outlineLevel="2" x14ac:dyDescent="0.25">
      <c r="A5" s="188" t="s">
        <v>150</v>
      </c>
      <c r="B5" s="179"/>
      <c r="C5" s="179"/>
      <c r="D5" s="179"/>
      <c r="E5" s="179"/>
      <c r="F5" s="179"/>
      <c r="G5" s="179"/>
      <c r="H5" s="179"/>
      <c r="I5" s="179"/>
      <c r="J5" s="188" t="s">
        <v>151</v>
      </c>
      <c r="K5" s="179"/>
      <c r="L5" s="179"/>
      <c r="M5" s="179"/>
    </row>
    <row r="6" spans="1:13" ht="15" outlineLevel="1" x14ac:dyDescent="0.25">
      <c r="A6" s="189" t="s">
        <v>433</v>
      </c>
      <c r="B6" s="179"/>
      <c r="C6" s="179"/>
      <c r="D6" s="179"/>
      <c r="E6" s="179"/>
      <c r="F6" s="179"/>
      <c r="G6" s="179"/>
      <c r="H6" s="179"/>
      <c r="I6" s="179"/>
      <c r="J6" s="189" t="s">
        <v>433</v>
      </c>
      <c r="K6" s="179"/>
      <c r="L6" s="179"/>
      <c r="M6" s="179"/>
    </row>
    <row r="7" spans="1:13" ht="15" outlineLevel="1" x14ac:dyDescent="0.25">
      <c r="A7" s="189" t="s">
        <v>434</v>
      </c>
      <c r="B7" s="179"/>
      <c r="C7" s="179"/>
      <c r="D7" s="179"/>
      <c r="E7" s="179"/>
      <c r="F7" s="179"/>
      <c r="G7" s="179"/>
      <c r="H7" s="179"/>
      <c r="I7" s="179"/>
      <c r="J7" s="189" t="s">
        <v>435</v>
      </c>
      <c r="K7" s="179"/>
      <c r="L7" s="179"/>
      <c r="M7" s="179"/>
    </row>
    <row r="8" spans="1:13" ht="15" outlineLevel="1" x14ac:dyDescent="0.25">
      <c r="A8" s="189" t="s">
        <v>436</v>
      </c>
      <c r="B8" s="179"/>
      <c r="C8" s="179"/>
      <c r="D8" s="179"/>
      <c r="E8" s="179"/>
      <c r="F8" s="179"/>
      <c r="G8" s="179"/>
      <c r="H8" s="179"/>
      <c r="I8" s="179"/>
      <c r="J8" s="189" t="s">
        <v>437</v>
      </c>
      <c r="K8" s="179"/>
      <c r="L8" s="179"/>
      <c r="M8" s="179"/>
    </row>
    <row r="9" spans="1:13" ht="21" customHeight="1" outlineLevel="1" x14ac:dyDescent="0.25">
      <c r="A9" s="190" t="s">
        <v>153</v>
      </c>
      <c r="B9" s="179"/>
      <c r="C9" s="179"/>
      <c r="D9" s="179"/>
      <c r="E9" s="179"/>
      <c r="F9" s="179"/>
      <c r="G9" s="179"/>
      <c r="H9" s="179"/>
      <c r="I9" s="179"/>
      <c r="J9" s="190" t="s">
        <v>154</v>
      </c>
      <c r="K9" s="179"/>
      <c r="L9" s="179"/>
      <c r="M9" s="179"/>
    </row>
    <row r="10" spans="1:13" outlineLevel="1" x14ac:dyDescent="0.2">
      <c r="A10" s="190"/>
      <c r="J10" s="190"/>
    </row>
    <row r="11" spans="1:13" ht="15" x14ac:dyDescent="0.2">
      <c r="C11" s="190"/>
      <c r="D11" s="182"/>
      <c r="E11" s="197"/>
      <c r="I11" s="198"/>
    </row>
    <row r="12" spans="1:13" ht="15.75" x14ac:dyDescent="0.2">
      <c r="C12" s="190"/>
      <c r="D12" s="199" t="s">
        <v>155</v>
      </c>
    </row>
    <row r="13" spans="1:13" ht="15" x14ac:dyDescent="0.2">
      <c r="C13" s="190"/>
      <c r="D13" s="200" t="s">
        <v>156</v>
      </c>
      <c r="I13" s="201"/>
    </row>
    <row r="14" spans="1:13" x14ac:dyDescent="0.2">
      <c r="C14" s="190"/>
      <c r="D14" s="182"/>
      <c r="E14" s="182"/>
      <c r="I14" s="202"/>
    </row>
    <row r="15" spans="1:13" ht="49.5" customHeight="1" x14ac:dyDescent="0.2">
      <c r="B15" s="203" t="s">
        <v>157</v>
      </c>
      <c r="C15" s="474" t="s">
        <v>438</v>
      </c>
      <c r="D15" s="467"/>
      <c r="E15" s="467"/>
      <c r="F15" s="467"/>
      <c r="G15" s="467"/>
      <c r="H15" s="467"/>
      <c r="I15" s="467"/>
      <c r="J15" s="467"/>
      <c r="K15" s="467"/>
      <c r="L15" s="467"/>
      <c r="M15" s="467"/>
    </row>
    <row r="16" spans="1:13" ht="15" x14ac:dyDescent="0.2">
      <c r="C16" s="192"/>
      <c r="D16" s="193"/>
      <c r="E16" s="204" t="s">
        <v>159</v>
      </c>
      <c r="F16" s="195"/>
      <c r="G16" s="195"/>
      <c r="H16" s="205"/>
      <c r="I16" s="195"/>
      <c r="J16" s="195"/>
      <c r="K16" s="195"/>
      <c r="L16" s="195"/>
      <c r="M16" s="195"/>
    </row>
    <row r="17" spans="1:14" x14ac:dyDescent="0.2">
      <c r="A17" s="206"/>
      <c r="B17" s="207"/>
      <c r="C17" s="190"/>
      <c r="D17" s="182"/>
      <c r="E17" s="208"/>
    </row>
    <row r="18" spans="1:14" ht="15" x14ac:dyDescent="0.25">
      <c r="C18" s="470" t="s">
        <v>160</v>
      </c>
      <c r="D18" s="471"/>
      <c r="E18" s="471"/>
      <c r="F18" s="471"/>
      <c r="G18" s="471"/>
      <c r="H18" s="471"/>
      <c r="I18" s="471"/>
      <c r="J18" s="471"/>
      <c r="K18" s="471"/>
      <c r="L18" s="471"/>
      <c r="M18" s="471"/>
      <c r="N18" s="203"/>
    </row>
    <row r="19" spans="1:14" s="212" customFormat="1" ht="15" x14ac:dyDescent="0.25">
      <c r="A19" s="200"/>
      <c r="B19" s="209"/>
      <c r="C19" s="210" t="s">
        <v>161</v>
      </c>
      <c r="D19" s="203"/>
      <c r="E19" s="462" t="s">
        <v>439</v>
      </c>
      <c r="F19" s="463"/>
      <c r="G19" s="211" t="s">
        <v>163</v>
      </c>
      <c r="H19" s="203"/>
      <c r="I19" s="210"/>
      <c r="J19" s="210"/>
      <c r="K19" s="203"/>
      <c r="L19" s="203"/>
      <c r="M19" s="203"/>
    </row>
    <row r="20" spans="1:14" s="212" customFormat="1" ht="15" outlineLevel="1" x14ac:dyDescent="0.25">
      <c r="A20" s="200"/>
      <c r="B20" s="209"/>
      <c r="C20" s="210" t="s">
        <v>166</v>
      </c>
      <c r="D20" s="203"/>
      <c r="E20" s="462" t="s">
        <v>440</v>
      </c>
      <c r="F20" s="463"/>
      <c r="G20" s="211" t="s">
        <v>163</v>
      </c>
      <c r="H20" s="203"/>
      <c r="I20" s="210"/>
      <c r="J20" s="210"/>
      <c r="K20" s="203"/>
      <c r="L20" s="203"/>
      <c r="M20" s="203"/>
    </row>
    <row r="21" spans="1:14" s="212" customFormat="1" ht="15" outlineLevel="1" x14ac:dyDescent="0.25">
      <c r="A21" s="200"/>
      <c r="B21" s="209"/>
      <c r="C21" s="210" t="s">
        <v>168</v>
      </c>
      <c r="D21" s="203"/>
      <c r="E21" s="462" t="s">
        <v>441</v>
      </c>
      <c r="F21" s="463"/>
      <c r="G21" s="211" t="s">
        <v>163</v>
      </c>
      <c r="H21" s="203"/>
      <c r="I21" s="210"/>
      <c r="J21" s="210"/>
      <c r="K21" s="203"/>
      <c r="L21" s="203"/>
      <c r="M21" s="203"/>
    </row>
    <row r="22" spans="1:14" s="212" customFormat="1" ht="15" x14ac:dyDescent="0.25">
      <c r="A22" s="200"/>
      <c r="B22" s="209"/>
      <c r="C22" s="210" t="s">
        <v>170</v>
      </c>
      <c r="D22" s="200"/>
      <c r="E22" s="462" t="s">
        <v>442</v>
      </c>
      <c r="F22" s="463"/>
      <c r="G22" s="211" t="s">
        <v>163</v>
      </c>
      <c r="H22" s="203"/>
      <c r="I22" s="210"/>
      <c r="J22" s="210"/>
      <c r="K22" s="203"/>
      <c r="L22" s="203"/>
      <c r="M22" s="203"/>
    </row>
    <row r="23" spans="1:14" s="212" customFormat="1" ht="15" outlineLevel="1" x14ac:dyDescent="0.25">
      <c r="A23" s="200"/>
      <c r="B23" s="209"/>
      <c r="C23" s="210" t="s">
        <v>172</v>
      </c>
      <c r="D23" s="200"/>
      <c r="E23" s="462" t="s">
        <v>443</v>
      </c>
      <c r="F23" s="463"/>
      <c r="G23" s="211" t="s">
        <v>174</v>
      </c>
      <c r="H23" s="203"/>
      <c r="I23" s="210"/>
      <c r="J23" s="210"/>
      <c r="K23" s="203"/>
      <c r="L23" s="203"/>
      <c r="M23" s="203"/>
    </row>
    <row r="24" spans="1:14" ht="15" x14ac:dyDescent="0.25">
      <c r="C24" s="213" t="s">
        <v>444</v>
      </c>
      <c r="D24" s="182"/>
      <c r="E24" s="202"/>
    </row>
    <row r="25" spans="1:14" x14ac:dyDescent="0.2">
      <c r="C25" s="190"/>
      <c r="D25" s="182"/>
      <c r="E25" s="202"/>
    </row>
    <row r="26" spans="1:14" x14ac:dyDescent="0.2">
      <c r="C26" s="190"/>
      <c r="D26" s="182"/>
      <c r="E26" s="202"/>
    </row>
    <row r="27" spans="1:14" ht="12.75" customHeight="1" x14ac:dyDescent="0.2">
      <c r="A27" s="458" t="s">
        <v>176</v>
      </c>
      <c r="B27" s="464" t="s">
        <v>39</v>
      </c>
      <c r="C27" s="458" t="s">
        <v>177</v>
      </c>
      <c r="D27" s="458" t="s">
        <v>178</v>
      </c>
      <c r="E27" s="458" t="s">
        <v>179</v>
      </c>
      <c r="F27" s="458" t="s">
        <v>180</v>
      </c>
      <c r="G27" s="459"/>
      <c r="H27" s="459"/>
      <c r="I27" s="459"/>
      <c r="J27" s="458" t="s">
        <v>181</v>
      </c>
      <c r="K27" s="459"/>
      <c r="L27" s="459"/>
      <c r="M27" s="459"/>
    </row>
    <row r="28" spans="1:14" ht="13.5" customHeight="1" x14ac:dyDescent="0.2">
      <c r="A28" s="459"/>
      <c r="B28" s="465"/>
      <c r="C28" s="466"/>
      <c r="D28" s="458"/>
      <c r="E28" s="458"/>
      <c r="F28" s="458" t="s">
        <v>96</v>
      </c>
      <c r="G28" s="458" t="s">
        <v>182</v>
      </c>
      <c r="H28" s="459"/>
      <c r="I28" s="459"/>
      <c r="J28" s="458" t="s">
        <v>96</v>
      </c>
      <c r="K28" s="458" t="s">
        <v>182</v>
      </c>
      <c r="L28" s="459"/>
      <c r="M28" s="459"/>
    </row>
    <row r="29" spans="1:14" ht="24" x14ac:dyDescent="0.2">
      <c r="A29" s="459"/>
      <c r="B29" s="465"/>
      <c r="C29" s="466"/>
      <c r="D29" s="458"/>
      <c r="E29" s="458"/>
      <c r="F29" s="459"/>
      <c r="G29" s="215" t="s">
        <v>183</v>
      </c>
      <c r="H29" s="215" t="s">
        <v>184</v>
      </c>
      <c r="I29" s="215" t="s">
        <v>185</v>
      </c>
      <c r="J29" s="459"/>
      <c r="K29" s="215" t="s">
        <v>183</v>
      </c>
      <c r="L29" s="215" t="s">
        <v>184</v>
      </c>
      <c r="M29" s="215" t="s">
        <v>185</v>
      </c>
    </row>
    <row r="30" spans="1:14" x14ac:dyDescent="0.2">
      <c r="A30" s="217">
        <v>1</v>
      </c>
      <c r="B30" s="218">
        <v>2</v>
      </c>
      <c r="C30" s="215">
        <v>3</v>
      </c>
      <c r="D30" s="215">
        <v>4</v>
      </c>
      <c r="E30" s="219">
        <v>5</v>
      </c>
      <c r="F30" s="220">
        <v>6</v>
      </c>
      <c r="G30" s="220">
        <v>7</v>
      </c>
      <c r="H30" s="220">
        <v>8</v>
      </c>
      <c r="I30" s="220">
        <v>9</v>
      </c>
      <c r="J30" s="220">
        <v>10</v>
      </c>
      <c r="K30" s="220">
        <v>11</v>
      </c>
      <c r="L30" s="220">
        <v>12</v>
      </c>
      <c r="M30" s="220">
        <v>13</v>
      </c>
    </row>
    <row r="31" spans="1:14" ht="19.149999999999999" customHeight="1" x14ac:dyDescent="0.2">
      <c r="A31" s="457" t="s">
        <v>445</v>
      </c>
      <c r="B31" s="472"/>
      <c r="C31" s="472"/>
      <c r="D31" s="472"/>
      <c r="E31" s="472"/>
      <c r="F31" s="472"/>
      <c r="G31" s="472"/>
      <c r="H31" s="472"/>
      <c r="I31" s="472"/>
      <c r="J31" s="472"/>
      <c r="K31" s="472"/>
      <c r="L31" s="472"/>
      <c r="M31" s="472"/>
    </row>
    <row r="32" spans="1:14" ht="83.25" customHeight="1" x14ac:dyDescent="0.2">
      <c r="A32" s="232" t="s">
        <v>446</v>
      </c>
      <c r="B32" s="223" t="s">
        <v>87</v>
      </c>
      <c r="C32" s="224" t="s">
        <v>447</v>
      </c>
      <c r="D32" s="219" t="s">
        <v>316</v>
      </c>
      <c r="E32" s="225">
        <v>1</v>
      </c>
      <c r="F32" s="233">
        <v>232164</v>
      </c>
      <c r="G32" s="234"/>
      <c r="H32" s="234"/>
      <c r="I32" s="234"/>
      <c r="J32" s="234">
        <v>232164</v>
      </c>
      <c r="K32" s="227"/>
      <c r="L32" s="227"/>
      <c r="M32" s="227"/>
    </row>
    <row r="33" spans="1:13" ht="19.149999999999999" customHeight="1" x14ac:dyDescent="0.2">
      <c r="A33" s="457" t="s">
        <v>448</v>
      </c>
      <c r="B33" s="472"/>
      <c r="C33" s="472"/>
      <c r="D33" s="472"/>
      <c r="E33" s="472"/>
      <c r="F33" s="472"/>
      <c r="G33" s="472"/>
      <c r="H33" s="472"/>
      <c r="I33" s="472"/>
      <c r="J33" s="472"/>
      <c r="K33" s="472"/>
      <c r="L33" s="472"/>
      <c r="M33" s="472"/>
    </row>
    <row r="34" spans="1:13" ht="121.5" customHeight="1" x14ac:dyDescent="0.2">
      <c r="A34" s="222">
        <v>2</v>
      </c>
      <c r="B34" s="223" t="s">
        <v>449</v>
      </c>
      <c r="C34" s="224" t="s">
        <v>450</v>
      </c>
      <c r="D34" s="219" t="s">
        <v>53</v>
      </c>
      <c r="E34" s="225">
        <v>4</v>
      </c>
      <c r="F34" s="226">
        <v>43.38</v>
      </c>
      <c r="G34" s="226">
        <v>43.38</v>
      </c>
      <c r="H34" s="227"/>
      <c r="I34" s="227"/>
      <c r="J34" s="227">
        <v>173.52</v>
      </c>
      <c r="K34" s="227">
        <v>173.52</v>
      </c>
      <c r="L34" s="227"/>
      <c r="M34" s="227"/>
    </row>
    <row r="35" spans="1:13" ht="15" x14ac:dyDescent="0.2">
      <c r="A35" s="451" t="s">
        <v>451</v>
      </c>
      <c r="B35" s="472"/>
      <c r="C35" s="472"/>
      <c r="D35" s="472"/>
      <c r="E35" s="472"/>
      <c r="F35" s="472"/>
      <c r="G35" s="472"/>
      <c r="H35" s="472"/>
      <c r="I35" s="472"/>
      <c r="J35" s="230">
        <v>232337.52</v>
      </c>
      <c r="K35" s="226">
        <v>173.52</v>
      </c>
      <c r="L35" s="227"/>
      <c r="M35" s="227"/>
    </row>
    <row r="36" spans="1:13" ht="15" x14ac:dyDescent="0.2">
      <c r="A36" s="451" t="s">
        <v>452</v>
      </c>
      <c r="B36" s="472"/>
      <c r="C36" s="472"/>
      <c r="D36" s="472"/>
      <c r="E36" s="472"/>
      <c r="F36" s="472"/>
      <c r="G36" s="472"/>
      <c r="H36" s="472"/>
      <c r="I36" s="472"/>
      <c r="J36" s="233">
        <v>236443</v>
      </c>
      <c r="K36" s="226">
        <v>4279</v>
      </c>
      <c r="L36" s="227"/>
      <c r="M36" s="227"/>
    </row>
    <row r="37" spans="1:13" ht="15" x14ac:dyDescent="0.2">
      <c r="A37" s="451" t="s">
        <v>278</v>
      </c>
      <c r="B37" s="472"/>
      <c r="C37" s="472"/>
      <c r="D37" s="472"/>
      <c r="E37" s="472"/>
      <c r="F37" s="472"/>
      <c r="G37" s="472"/>
      <c r="H37" s="472"/>
      <c r="I37" s="472"/>
      <c r="J37" s="230">
        <v>2909.72</v>
      </c>
      <c r="K37" s="227"/>
      <c r="L37" s="227"/>
      <c r="M37" s="227"/>
    </row>
    <row r="38" spans="1:13" ht="15" x14ac:dyDescent="0.2">
      <c r="A38" s="451" t="s">
        <v>279</v>
      </c>
      <c r="B38" s="472"/>
      <c r="C38" s="472"/>
      <c r="D38" s="472"/>
      <c r="E38" s="472"/>
      <c r="F38" s="472"/>
      <c r="G38" s="472"/>
      <c r="H38" s="472"/>
      <c r="I38" s="472"/>
      <c r="J38" s="235">
        <v>1711.6</v>
      </c>
      <c r="K38" s="227"/>
      <c r="L38" s="227"/>
      <c r="M38" s="227"/>
    </row>
    <row r="39" spans="1:13" ht="15" x14ac:dyDescent="0.2">
      <c r="A39" s="453" t="s">
        <v>57</v>
      </c>
      <c r="B39" s="472"/>
      <c r="C39" s="472"/>
      <c r="D39" s="472"/>
      <c r="E39" s="472"/>
      <c r="F39" s="472"/>
      <c r="G39" s="472"/>
      <c r="H39" s="472"/>
      <c r="I39" s="472"/>
      <c r="J39" s="227"/>
      <c r="K39" s="227"/>
      <c r="L39" s="227"/>
      <c r="M39" s="227"/>
    </row>
    <row r="40" spans="1:13" ht="15" x14ac:dyDescent="0.2">
      <c r="A40" s="451" t="s">
        <v>419</v>
      </c>
      <c r="B40" s="472"/>
      <c r="C40" s="472"/>
      <c r="D40" s="472"/>
      <c r="E40" s="472"/>
      <c r="F40" s="472"/>
      <c r="G40" s="472"/>
      <c r="H40" s="472"/>
      <c r="I40" s="472"/>
      <c r="J40" s="233">
        <v>232164</v>
      </c>
      <c r="K40" s="227"/>
      <c r="L40" s="227"/>
      <c r="M40" s="227"/>
    </row>
    <row r="41" spans="1:13" ht="15" x14ac:dyDescent="0.2">
      <c r="A41" s="451" t="s">
        <v>420</v>
      </c>
      <c r="B41" s="472"/>
      <c r="C41" s="472"/>
      <c r="D41" s="472"/>
      <c r="E41" s="472"/>
      <c r="F41" s="472"/>
      <c r="G41" s="472"/>
      <c r="H41" s="472"/>
      <c r="I41" s="472"/>
      <c r="J41" s="230">
        <v>8900.32</v>
      </c>
      <c r="K41" s="227"/>
      <c r="L41" s="227"/>
      <c r="M41" s="227"/>
    </row>
    <row r="42" spans="1:13" ht="15" x14ac:dyDescent="0.2">
      <c r="A42" s="451" t="s">
        <v>421</v>
      </c>
      <c r="B42" s="472"/>
      <c r="C42" s="472"/>
      <c r="D42" s="472"/>
      <c r="E42" s="472"/>
      <c r="F42" s="472"/>
      <c r="G42" s="472"/>
      <c r="H42" s="472"/>
      <c r="I42" s="472"/>
      <c r="J42" s="230">
        <v>241064.32000000001</v>
      </c>
      <c r="K42" s="227"/>
      <c r="L42" s="227"/>
      <c r="M42" s="227"/>
    </row>
    <row r="43" spans="1:13" ht="15" x14ac:dyDescent="0.2">
      <c r="A43" s="451" t="s">
        <v>453</v>
      </c>
      <c r="B43" s="472"/>
      <c r="C43" s="472"/>
      <c r="D43" s="472"/>
      <c r="E43" s="472"/>
      <c r="F43" s="472"/>
      <c r="G43" s="472"/>
      <c r="H43" s="472"/>
      <c r="I43" s="472"/>
      <c r="J43" s="227"/>
      <c r="K43" s="227"/>
      <c r="L43" s="227"/>
      <c r="M43" s="227"/>
    </row>
    <row r="44" spans="1:13" ht="15" x14ac:dyDescent="0.2">
      <c r="A44" s="451" t="s">
        <v>425</v>
      </c>
      <c r="B44" s="472"/>
      <c r="C44" s="472"/>
      <c r="D44" s="472"/>
      <c r="E44" s="472"/>
      <c r="F44" s="472"/>
      <c r="G44" s="472"/>
      <c r="H44" s="472"/>
      <c r="I44" s="472"/>
      <c r="J44" s="233">
        <v>4279</v>
      </c>
      <c r="K44" s="227"/>
      <c r="L44" s="227"/>
      <c r="M44" s="227"/>
    </row>
    <row r="45" spans="1:13" ht="15" x14ac:dyDescent="0.2">
      <c r="A45" s="451" t="s">
        <v>426</v>
      </c>
      <c r="B45" s="472"/>
      <c r="C45" s="472"/>
      <c r="D45" s="472"/>
      <c r="E45" s="472"/>
      <c r="F45" s="472"/>
      <c r="G45" s="472"/>
      <c r="H45" s="472"/>
      <c r="I45" s="472"/>
      <c r="J45" s="233">
        <v>232164</v>
      </c>
      <c r="K45" s="227"/>
      <c r="L45" s="227"/>
      <c r="M45" s="227"/>
    </row>
    <row r="46" spans="1:13" ht="15" x14ac:dyDescent="0.2">
      <c r="A46" s="451" t="s">
        <v>427</v>
      </c>
      <c r="B46" s="472"/>
      <c r="C46" s="472"/>
      <c r="D46" s="472"/>
      <c r="E46" s="472"/>
      <c r="F46" s="472"/>
      <c r="G46" s="472"/>
      <c r="H46" s="472"/>
      <c r="I46" s="472"/>
      <c r="J46" s="230">
        <v>2909.72</v>
      </c>
      <c r="K46" s="227"/>
      <c r="L46" s="227"/>
      <c r="M46" s="227"/>
    </row>
    <row r="47" spans="1:13" ht="15" x14ac:dyDescent="0.2">
      <c r="A47" s="451" t="s">
        <v>428</v>
      </c>
      <c r="B47" s="472"/>
      <c r="C47" s="472"/>
      <c r="D47" s="472"/>
      <c r="E47" s="472"/>
      <c r="F47" s="472"/>
      <c r="G47" s="472"/>
      <c r="H47" s="472"/>
      <c r="I47" s="472"/>
      <c r="J47" s="235">
        <v>1711.6</v>
      </c>
      <c r="K47" s="227"/>
      <c r="L47" s="227"/>
      <c r="M47" s="227"/>
    </row>
    <row r="48" spans="1:13" ht="15" x14ac:dyDescent="0.2">
      <c r="A48" s="453" t="s">
        <v>429</v>
      </c>
      <c r="B48" s="472"/>
      <c r="C48" s="472"/>
      <c r="D48" s="472"/>
      <c r="E48" s="472"/>
      <c r="F48" s="472"/>
      <c r="G48" s="472"/>
      <c r="H48" s="472"/>
      <c r="I48" s="472"/>
      <c r="J48" s="231">
        <v>241064.32000000001</v>
      </c>
      <c r="K48" s="227"/>
      <c r="L48" s="227"/>
      <c r="M48" s="227"/>
    </row>
    <row r="52" spans="1:13" ht="15" customHeight="1" x14ac:dyDescent="0.2">
      <c r="A52" s="454" t="s">
        <v>454</v>
      </c>
      <c r="B52" s="473"/>
      <c r="C52" s="473"/>
      <c r="D52" s="473"/>
      <c r="E52" s="473"/>
      <c r="F52" s="473"/>
      <c r="G52" s="473"/>
      <c r="H52" s="473"/>
      <c r="I52" s="473"/>
      <c r="J52" s="473"/>
      <c r="K52" s="473"/>
      <c r="L52" s="473"/>
      <c r="M52" s="473"/>
    </row>
    <row r="53" spans="1:13" ht="15" x14ac:dyDescent="0.2">
      <c r="A53" s="449" t="s">
        <v>431</v>
      </c>
      <c r="B53" s="467"/>
      <c r="C53" s="467"/>
      <c r="D53" s="467"/>
      <c r="E53" s="467"/>
      <c r="F53" s="467"/>
      <c r="G53" s="467"/>
      <c r="H53" s="467"/>
      <c r="I53" s="467"/>
      <c r="J53" s="467"/>
      <c r="K53" s="467"/>
      <c r="L53" s="467"/>
      <c r="M53" s="467"/>
    </row>
  </sheetData>
  <mergeCells count="36">
    <mergeCell ref="E22:F22"/>
    <mergeCell ref="C15:M15"/>
    <mergeCell ref="C18:M18"/>
    <mergeCell ref="E19:F19"/>
    <mergeCell ref="E20:F20"/>
    <mergeCell ref="E21:F21"/>
    <mergeCell ref="A31:M31"/>
    <mergeCell ref="E23:F23"/>
    <mergeCell ref="A27:A29"/>
    <mergeCell ref="B27:B29"/>
    <mergeCell ref="C27:C29"/>
    <mergeCell ref="D27:D29"/>
    <mergeCell ref="E27:E29"/>
    <mergeCell ref="F27:I27"/>
    <mergeCell ref="J27:M27"/>
    <mergeCell ref="F28:F29"/>
    <mergeCell ref="G28:I28"/>
    <mergeCell ref="J28:J29"/>
    <mergeCell ref="K28:M28"/>
    <mergeCell ref="A45:I45"/>
    <mergeCell ref="A33:M33"/>
    <mergeCell ref="A35:I35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6:I46"/>
    <mergeCell ref="A47:I47"/>
    <mergeCell ref="A48:I48"/>
    <mergeCell ref="A52:M52"/>
    <mergeCell ref="A53:M53"/>
  </mergeCells>
  <pageMargins left="0.23622047244094491" right="0" top="0.51181102362204722" bottom="0.39370078740157483" header="0.31496062992125984" footer="0.19685039370078741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N36"/>
  <sheetViews>
    <sheetView topLeftCell="A13" workbookViewId="0">
      <selection activeCell="H28" sqref="H28"/>
    </sheetView>
  </sheetViews>
  <sheetFormatPr defaultRowHeight="15.75" x14ac:dyDescent="0.25"/>
  <cols>
    <col min="1" max="1" width="36.42578125" style="236" customWidth="1"/>
    <col min="2" max="13" width="14.140625" style="236" customWidth="1"/>
    <col min="14" max="14" width="16.28515625" style="236" customWidth="1"/>
    <col min="15" max="16384" width="9.140625" style="236"/>
  </cols>
  <sheetData>
    <row r="1" spans="1:14" x14ac:dyDescent="0.25">
      <c r="N1" s="237" t="s">
        <v>455</v>
      </c>
    </row>
    <row r="2" spans="1:14" x14ac:dyDescent="0.25">
      <c r="N2" s="237" t="s">
        <v>148</v>
      </c>
    </row>
    <row r="3" spans="1:14" x14ac:dyDescent="0.25">
      <c r="N3" s="237" t="s">
        <v>456</v>
      </c>
    </row>
    <row r="4" spans="1:14" s="238" customFormat="1" ht="18.75" x14ac:dyDescent="0.3">
      <c r="A4" s="475" t="s">
        <v>457</v>
      </c>
      <c r="B4" s="475"/>
      <c r="C4" s="475"/>
      <c r="D4" s="475"/>
      <c r="E4" s="475"/>
      <c r="F4" s="475"/>
      <c r="G4" s="475"/>
      <c r="H4" s="475"/>
      <c r="I4" s="475"/>
      <c r="J4" s="475"/>
      <c r="K4" s="475"/>
      <c r="L4" s="475"/>
      <c r="M4" s="475"/>
      <c r="N4" s="475"/>
    </row>
    <row r="6" spans="1:14" ht="27.95" customHeight="1" x14ac:dyDescent="0.25">
      <c r="A6" s="476" t="s">
        <v>458</v>
      </c>
      <c r="B6" s="476"/>
      <c r="C6" s="476"/>
      <c r="D6" s="476"/>
      <c r="E6" s="476"/>
      <c r="F6" s="476"/>
      <c r="G6" s="476"/>
      <c r="H6" s="476"/>
      <c r="I6" s="476"/>
      <c r="J6" s="476"/>
      <c r="K6" s="476"/>
      <c r="L6" s="476"/>
      <c r="M6" s="476"/>
      <c r="N6" s="477"/>
    </row>
    <row r="7" spans="1:14" ht="18" customHeight="1" x14ac:dyDescent="0.25">
      <c r="A7" s="239"/>
      <c r="B7" s="239" t="s">
        <v>459</v>
      </c>
      <c r="C7" s="239" t="s">
        <v>460</v>
      </c>
      <c r="D7" s="239" t="s">
        <v>461</v>
      </c>
      <c r="E7" s="239" t="s">
        <v>462</v>
      </c>
      <c r="F7" s="239" t="s">
        <v>463</v>
      </c>
      <c r="G7" s="239" t="s">
        <v>464</v>
      </c>
      <c r="H7" s="239" t="s">
        <v>465</v>
      </c>
      <c r="I7" s="239" t="s">
        <v>466</v>
      </c>
      <c r="J7" s="239" t="s">
        <v>467</v>
      </c>
      <c r="K7" s="239" t="s">
        <v>468</v>
      </c>
      <c r="L7" s="239" t="s">
        <v>469</v>
      </c>
      <c r="M7" s="239" t="s">
        <v>470</v>
      </c>
      <c r="N7" s="240" t="s">
        <v>471</v>
      </c>
    </row>
    <row r="8" spans="1:14" x14ac:dyDescent="0.25">
      <c r="A8" s="241" t="s">
        <v>472</v>
      </c>
      <c r="B8" s="242">
        <v>3505</v>
      </c>
      <c r="C8" s="242">
        <v>3505</v>
      </c>
      <c r="D8" s="242">
        <v>3505</v>
      </c>
      <c r="E8" s="242">
        <v>3505</v>
      </c>
      <c r="F8" s="242">
        <v>3505</v>
      </c>
      <c r="G8" s="242">
        <v>3505</v>
      </c>
      <c r="H8" s="242">
        <v>3505</v>
      </c>
      <c r="I8" s="242">
        <v>3505</v>
      </c>
      <c r="J8" s="242">
        <v>3505</v>
      </c>
      <c r="K8" s="242">
        <v>3505</v>
      </c>
      <c r="L8" s="242">
        <v>3505</v>
      </c>
      <c r="M8" s="242">
        <v>3505</v>
      </c>
      <c r="N8" s="240"/>
    </row>
    <row r="9" spans="1:14" ht="24" customHeight="1" x14ac:dyDescent="0.25">
      <c r="A9" s="243" t="s">
        <v>473</v>
      </c>
      <c r="B9" s="244"/>
      <c r="C9" s="244"/>
      <c r="D9" s="244"/>
      <c r="E9" s="244"/>
      <c r="F9" s="244"/>
      <c r="G9" s="244"/>
      <c r="H9" s="244"/>
      <c r="I9" s="244"/>
      <c r="J9" s="244"/>
      <c r="K9" s="244">
        <v>225</v>
      </c>
      <c r="L9" s="244"/>
      <c r="M9" s="244"/>
      <c r="N9" s="245">
        <f>SUM(B9:M9)</f>
        <v>225</v>
      </c>
    </row>
    <row r="10" spans="1:14" ht="24" customHeight="1" x14ac:dyDescent="0.25">
      <c r="A10" s="246" t="s">
        <v>474</v>
      </c>
      <c r="B10" s="247">
        <f>B8*B9</f>
        <v>0</v>
      </c>
      <c r="C10" s="247">
        <f t="shared" ref="C10:M10" si="0">C8*C9</f>
        <v>0</v>
      </c>
      <c r="D10" s="247">
        <f t="shared" si="0"/>
        <v>0</v>
      </c>
      <c r="E10" s="247">
        <f t="shared" si="0"/>
        <v>0</v>
      </c>
      <c r="F10" s="247">
        <f t="shared" si="0"/>
        <v>0</v>
      </c>
      <c r="G10" s="247">
        <f t="shared" si="0"/>
        <v>0</v>
      </c>
      <c r="H10" s="247">
        <f t="shared" si="0"/>
        <v>0</v>
      </c>
      <c r="I10" s="247">
        <f t="shared" si="0"/>
        <v>0</v>
      </c>
      <c r="J10" s="247">
        <f t="shared" si="0"/>
        <v>0</v>
      </c>
      <c r="K10" s="247">
        <f t="shared" si="0"/>
        <v>788625</v>
      </c>
      <c r="L10" s="247">
        <f t="shared" si="0"/>
        <v>0</v>
      </c>
      <c r="M10" s="247">
        <f t="shared" si="0"/>
        <v>0</v>
      </c>
      <c r="N10" s="247">
        <f>SUM(B10:M10)</f>
        <v>788625</v>
      </c>
    </row>
    <row r="11" spans="1:14" ht="30" customHeight="1" x14ac:dyDescent="0.25">
      <c r="A11" s="246" t="s">
        <v>475</v>
      </c>
      <c r="B11" s="247">
        <f>B10*1.2</f>
        <v>0</v>
      </c>
      <c r="C11" s="247">
        <f t="shared" ref="C11:M11" si="1">C10*1.2</f>
        <v>0</v>
      </c>
      <c r="D11" s="247">
        <f t="shared" si="1"/>
        <v>0</v>
      </c>
      <c r="E11" s="247">
        <f t="shared" si="1"/>
        <v>0</v>
      </c>
      <c r="F11" s="247">
        <f t="shared" si="1"/>
        <v>0</v>
      </c>
      <c r="G11" s="247">
        <f t="shared" si="1"/>
        <v>0</v>
      </c>
      <c r="H11" s="247">
        <f t="shared" si="1"/>
        <v>0</v>
      </c>
      <c r="I11" s="247">
        <f t="shared" si="1"/>
        <v>0</v>
      </c>
      <c r="J11" s="247">
        <f t="shared" si="1"/>
        <v>0</v>
      </c>
      <c r="K11" s="247">
        <f t="shared" si="1"/>
        <v>946350</v>
      </c>
      <c r="L11" s="247">
        <f t="shared" si="1"/>
        <v>0</v>
      </c>
      <c r="M11" s="247">
        <f t="shared" si="1"/>
        <v>0</v>
      </c>
      <c r="N11" s="247">
        <f>SUM(B11:M11)</f>
        <v>946350</v>
      </c>
    </row>
    <row r="12" spans="1:14" ht="27.95" customHeight="1" x14ac:dyDescent="0.25">
      <c r="A12" s="476" t="s">
        <v>476</v>
      </c>
      <c r="B12" s="476"/>
      <c r="C12" s="476"/>
      <c r="D12" s="476"/>
      <c r="E12" s="476"/>
      <c r="F12" s="476"/>
      <c r="G12" s="476"/>
      <c r="H12" s="476"/>
      <c r="I12" s="476"/>
      <c r="J12" s="476"/>
      <c r="K12" s="476"/>
      <c r="L12" s="476"/>
      <c r="M12" s="476"/>
      <c r="N12" s="477"/>
    </row>
    <row r="13" spans="1:14" ht="18" customHeight="1" x14ac:dyDescent="0.25">
      <c r="A13" s="239"/>
      <c r="B13" s="239" t="s">
        <v>459</v>
      </c>
      <c r="C13" s="239" t="s">
        <v>460</v>
      </c>
      <c r="D13" s="239" t="s">
        <v>461</v>
      </c>
      <c r="E13" s="239" t="s">
        <v>462</v>
      </c>
      <c r="F13" s="239" t="s">
        <v>463</v>
      </c>
      <c r="G13" s="239" t="s">
        <v>464</v>
      </c>
      <c r="H13" s="239" t="s">
        <v>465</v>
      </c>
      <c r="I13" s="239" t="s">
        <v>466</v>
      </c>
      <c r="J13" s="239" t="s">
        <v>467</v>
      </c>
      <c r="K13" s="239" t="s">
        <v>468</v>
      </c>
      <c r="L13" s="239" t="s">
        <v>469</v>
      </c>
      <c r="M13" s="239" t="s">
        <v>470</v>
      </c>
      <c r="N13" s="240" t="s">
        <v>471</v>
      </c>
    </row>
    <row r="14" spans="1:14" x14ac:dyDescent="0.25">
      <c r="A14" s="241" t="s">
        <v>472</v>
      </c>
      <c r="B14" s="242">
        <v>3677</v>
      </c>
      <c r="C14" s="242">
        <v>3677</v>
      </c>
      <c r="D14" s="242">
        <v>3677</v>
      </c>
      <c r="E14" s="242">
        <v>3677</v>
      </c>
      <c r="F14" s="242">
        <v>3677</v>
      </c>
      <c r="G14" s="242">
        <v>3677</v>
      </c>
      <c r="H14" s="242">
        <v>3677</v>
      </c>
      <c r="I14" s="242">
        <v>3677</v>
      </c>
      <c r="J14" s="242">
        <v>3677</v>
      </c>
      <c r="K14" s="242">
        <v>3677</v>
      </c>
      <c r="L14" s="242">
        <v>3677</v>
      </c>
      <c r="M14" s="242">
        <v>3677</v>
      </c>
      <c r="N14" s="240"/>
    </row>
    <row r="15" spans="1:14" ht="24" customHeight="1" x14ac:dyDescent="0.25">
      <c r="A15" s="243" t="s">
        <v>473</v>
      </c>
      <c r="B15" s="244"/>
      <c r="C15" s="244"/>
      <c r="D15" s="248">
        <v>84</v>
      </c>
      <c r="E15" s="248"/>
      <c r="F15" s="248"/>
      <c r="G15" s="248">
        <v>88</v>
      </c>
      <c r="H15" s="248"/>
      <c r="I15" s="248"/>
      <c r="J15" s="248">
        <v>216</v>
      </c>
      <c r="K15" s="248"/>
      <c r="L15" s="248"/>
      <c r="M15" s="248">
        <v>409</v>
      </c>
      <c r="N15" s="245">
        <f>SUM(B15:M15)</f>
        <v>797</v>
      </c>
    </row>
    <row r="16" spans="1:14" ht="24" customHeight="1" x14ac:dyDescent="0.25">
      <c r="A16" s="246" t="s">
        <v>477</v>
      </c>
      <c r="B16" s="247">
        <f>B14*B15</f>
        <v>0</v>
      </c>
      <c r="C16" s="247">
        <f t="shared" ref="C16:M16" si="2">C14*C15</f>
        <v>0</v>
      </c>
      <c r="D16" s="247">
        <f t="shared" si="2"/>
        <v>308868</v>
      </c>
      <c r="E16" s="247">
        <f t="shared" si="2"/>
        <v>0</v>
      </c>
      <c r="F16" s="247">
        <f t="shared" si="2"/>
        <v>0</v>
      </c>
      <c r="G16" s="247">
        <f t="shared" si="2"/>
        <v>323576</v>
      </c>
      <c r="H16" s="247">
        <f t="shared" si="2"/>
        <v>0</v>
      </c>
      <c r="I16" s="247">
        <f t="shared" si="2"/>
        <v>0</v>
      </c>
      <c r="J16" s="247">
        <f t="shared" si="2"/>
        <v>794232</v>
      </c>
      <c r="K16" s="247">
        <f t="shared" si="2"/>
        <v>0</v>
      </c>
      <c r="L16" s="247">
        <f t="shared" si="2"/>
        <v>0</v>
      </c>
      <c r="M16" s="247">
        <f t="shared" si="2"/>
        <v>1503893</v>
      </c>
      <c r="N16" s="247">
        <f>SUM(B16:M16)</f>
        <v>2930569</v>
      </c>
    </row>
    <row r="17" spans="1:14" ht="24" customHeight="1" x14ac:dyDescent="0.25">
      <c r="A17" s="246" t="s">
        <v>478</v>
      </c>
      <c r="B17" s="247">
        <f>B16*1.2</f>
        <v>0</v>
      </c>
      <c r="C17" s="247">
        <f t="shared" ref="C17:M17" si="3">C16*1.2</f>
        <v>0</v>
      </c>
      <c r="D17" s="247">
        <f t="shared" si="3"/>
        <v>370641.6</v>
      </c>
      <c r="E17" s="247">
        <f t="shared" si="3"/>
        <v>0</v>
      </c>
      <c r="F17" s="247">
        <f t="shared" si="3"/>
        <v>0</v>
      </c>
      <c r="G17" s="247">
        <f t="shared" si="3"/>
        <v>388291.2</v>
      </c>
      <c r="H17" s="247">
        <f t="shared" si="3"/>
        <v>0</v>
      </c>
      <c r="I17" s="247">
        <f t="shared" si="3"/>
        <v>0</v>
      </c>
      <c r="J17" s="247">
        <f t="shared" si="3"/>
        <v>953078.39999999991</v>
      </c>
      <c r="K17" s="247">
        <f t="shared" si="3"/>
        <v>0</v>
      </c>
      <c r="L17" s="247">
        <f t="shared" si="3"/>
        <v>0</v>
      </c>
      <c r="M17" s="247">
        <f t="shared" si="3"/>
        <v>1804671.5999999999</v>
      </c>
      <c r="N17" s="247">
        <f>SUM(B17:M17)</f>
        <v>3516682.8</v>
      </c>
    </row>
    <row r="18" spans="1:14" ht="27.95" customHeight="1" x14ac:dyDescent="0.25">
      <c r="A18" s="476" t="s">
        <v>479</v>
      </c>
      <c r="B18" s="476"/>
      <c r="C18" s="476"/>
      <c r="D18" s="476"/>
      <c r="E18" s="476"/>
      <c r="F18" s="476"/>
      <c r="G18" s="476"/>
      <c r="H18" s="476"/>
      <c r="I18" s="476"/>
      <c r="J18" s="476"/>
      <c r="K18" s="476"/>
      <c r="L18" s="476"/>
      <c r="M18" s="476"/>
      <c r="N18" s="477"/>
    </row>
    <row r="19" spans="1:14" ht="18" customHeight="1" x14ac:dyDescent="0.25">
      <c r="A19" s="239"/>
      <c r="B19" s="239" t="s">
        <v>459</v>
      </c>
      <c r="C19" s="239" t="s">
        <v>460</v>
      </c>
      <c r="D19" s="239" t="s">
        <v>461</v>
      </c>
      <c r="E19" s="239" t="s">
        <v>462</v>
      </c>
      <c r="F19" s="239" t="s">
        <v>463</v>
      </c>
      <c r="G19" s="239" t="s">
        <v>464</v>
      </c>
      <c r="H19" s="239" t="s">
        <v>465</v>
      </c>
      <c r="I19" s="239" t="s">
        <v>466</v>
      </c>
      <c r="J19" s="239" t="s">
        <v>467</v>
      </c>
      <c r="K19" s="239" t="s">
        <v>468</v>
      </c>
      <c r="L19" s="239" t="s">
        <v>469</v>
      </c>
      <c r="M19" s="239" t="s">
        <v>470</v>
      </c>
      <c r="N19" s="240" t="s">
        <v>471</v>
      </c>
    </row>
    <row r="20" spans="1:14" x14ac:dyDescent="0.25">
      <c r="A20" s="241" t="s">
        <v>472</v>
      </c>
      <c r="B20" s="242">
        <v>3850</v>
      </c>
      <c r="C20" s="242">
        <v>3850</v>
      </c>
      <c r="D20" s="242">
        <v>3850</v>
      </c>
      <c r="E20" s="242">
        <v>3850</v>
      </c>
      <c r="F20" s="242">
        <v>3850</v>
      </c>
      <c r="G20" s="242">
        <v>3850</v>
      </c>
      <c r="H20" s="242">
        <v>3850</v>
      </c>
      <c r="I20" s="242">
        <v>3850</v>
      </c>
      <c r="J20" s="242">
        <v>3850</v>
      </c>
      <c r="K20" s="242">
        <v>3850</v>
      </c>
      <c r="L20" s="242">
        <v>3850</v>
      </c>
      <c r="M20" s="242">
        <v>3850</v>
      </c>
      <c r="N20" s="240"/>
    </row>
    <row r="21" spans="1:14" ht="24" customHeight="1" x14ac:dyDescent="0.25">
      <c r="A21" s="243" t="s">
        <v>473</v>
      </c>
      <c r="B21" s="244"/>
      <c r="C21" s="244"/>
      <c r="D21" s="244">
        <v>120</v>
      </c>
      <c r="E21" s="244"/>
      <c r="F21" s="244"/>
      <c r="G21" s="244">
        <v>134</v>
      </c>
      <c r="H21" s="244"/>
      <c r="I21" s="244"/>
      <c r="J21" s="244">
        <v>70</v>
      </c>
      <c r="K21" s="244"/>
      <c r="L21" s="244"/>
      <c r="M21" s="244">
        <v>84</v>
      </c>
      <c r="N21" s="245">
        <f>SUM(B21:M21)</f>
        <v>408</v>
      </c>
    </row>
    <row r="22" spans="1:14" ht="24" customHeight="1" x14ac:dyDescent="0.25">
      <c r="A22" s="246" t="s">
        <v>480</v>
      </c>
      <c r="B22" s="247">
        <f>B20*B21</f>
        <v>0</v>
      </c>
      <c r="C22" s="247">
        <f t="shared" ref="C22:M22" si="4">C20*C21</f>
        <v>0</v>
      </c>
      <c r="D22" s="247">
        <f t="shared" si="4"/>
        <v>462000</v>
      </c>
      <c r="E22" s="247">
        <f t="shared" si="4"/>
        <v>0</v>
      </c>
      <c r="F22" s="247">
        <f t="shared" si="4"/>
        <v>0</v>
      </c>
      <c r="G22" s="247">
        <f t="shared" si="4"/>
        <v>515900</v>
      </c>
      <c r="H22" s="247">
        <f t="shared" si="4"/>
        <v>0</v>
      </c>
      <c r="I22" s="247">
        <f t="shared" si="4"/>
        <v>0</v>
      </c>
      <c r="J22" s="247">
        <f t="shared" si="4"/>
        <v>269500</v>
      </c>
      <c r="K22" s="247">
        <f t="shared" si="4"/>
        <v>0</v>
      </c>
      <c r="L22" s="247">
        <f t="shared" si="4"/>
        <v>0</v>
      </c>
      <c r="M22" s="247">
        <f t="shared" si="4"/>
        <v>323400</v>
      </c>
      <c r="N22" s="247">
        <f>SUM(B22:M22)</f>
        <v>1570800</v>
      </c>
    </row>
    <row r="23" spans="1:14" ht="24" customHeight="1" x14ac:dyDescent="0.25">
      <c r="A23" s="246" t="s">
        <v>481</v>
      </c>
      <c r="B23" s="247">
        <f>B22*1.2</f>
        <v>0</v>
      </c>
      <c r="C23" s="247">
        <f t="shared" ref="C23:M23" si="5">C22*1.2</f>
        <v>0</v>
      </c>
      <c r="D23" s="247">
        <f t="shared" si="5"/>
        <v>554400</v>
      </c>
      <c r="E23" s="247">
        <f t="shared" si="5"/>
        <v>0</v>
      </c>
      <c r="F23" s="247">
        <f t="shared" si="5"/>
        <v>0</v>
      </c>
      <c r="G23" s="247">
        <f t="shared" si="5"/>
        <v>619080</v>
      </c>
      <c r="H23" s="247">
        <f t="shared" si="5"/>
        <v>0</v>
      </c>
      <c r="I23" s="247">
        <f t="shared" si="5"/>
        <v>0</v>
      </c>
      <c r="J23" s="247">
        <f t="shared" si="5"/>
        <v>323400</v>
      </c>
      <c r="K23" s="247">
        <f t="shared" si="5"/>
        <v>0</v>
      </c>
      <c r="L23" s="247">
        <f t="shared" si="5"/>
        <v>0</v>
      </c>
      <c r="M23" s="247">
        <f t="shared" si="5"/>
        <v>388080</v>
      </c>
      <c r="N23" s="247">
        <f>SUM(B23:M23)</f>
        <v>1884960</v>
      </c>
    </row>
    <row r="24" spans="1:14" ht="27.95" customHeight="1" x14ac:dyDescent="0.25">
      <c r="A24" s="476" t="s">
        <v>482</v>
      </c>
      <c r="B24" s="476"/>
      <c r="C24" s="476"/>
      <c r="D24" s="476"/>
      <c r="E24" s="476"/>
      <c r="F24" s="476"/>
      <c r="G24" s="476"/>
      <c r="H24" s="476"/>
      <c r="I24" s="476"/>
      <c r="J24" s="476"/>
      <c r="K24" s="476"/>
      <c r="L24" s="476"/>
      <c r="M24" s="476"/>
      <c r="N24" s="477"/>
    </row>
    <row r="25" spans="1:14" ht="18" customHeight="1" x14ac:dyDescent="0.25">
      <c r="A25" s="239"/>
      <c r="B25" s="239" t="s">
        <v>459</v>
      </c>
      <c r="C25" s="239" t="s">
        <v>460</v>
      </c>
      <c r="D25" s="239" t="s">
        <v>461</v>
      </c>
      <c r="E25" s="239" t="s">
        <v>462</v>
      </c>
      <c r="F25" s="239" t="s">
        <v>463</v>
      </c>
      <c r="G25" s="239" t="s">
        <v>464</v>
      </c>
      <c r="H25" s="239" t="s">
        <v>465</v>
      </c>
      <c r="I25" s="239" t="s">
        <v>466</v>
      </c>
      <c r="J25" s="239" t="s">
        <v>467</v>
      </c>
      <c r="K25" s="239" t="s">
        <v>468</v>
      </c>
      <c r="L25" s="239" t="s">
        <v>469</v>
      </c>
      <c r="M25" s="239" t="s">
        <v>470</v>
      </c>
      <c r="N25" s="240" t="s">
        <v>471</v>
      </c>
    </row>
    <row r="26" spans="1:14" x14ac:dyDescent="0.25">
      <c r="A26" s="241" t="s">
        <v>472</v>
      </c>
      <c r="B26" s="242">
        <v>4027</v>
      </c>
      <c r="C26" s="242">
        <v>4027</v>
      </c>
      <c r="D26" s="242">
        <v>4027</v>
      </c>
      <c r="E26" s="242">
        <v>4027</v>
      </c>
      <c r="F26" s="242">
        <v>4027</v>
      </c>
      <c r="G26" s="242">
        <v>4027</v>
      </c>
      <c r="H26" s="242">
        <v>4027</v>
      </c>
      <c r="I26" s="242">
        <v>4027</v>
      </c>
      <c r="J26" s="242">
        <v>4027</v>
      </c>
      <c r="K26" s="242">
        <v>4027</v>
      </c>
      <c r="L26" s="242">
        <v>4027</v>
      </c>
      <c r="M26" s="242">
        <v>4027</v>
      </c>
      <c r="N26" s="240"/>
    </row>
    <row r="27" spans="1:14" ht="24" customHeight="1" x14ac:dyDescent="0.25">
      <c r="A27" s="243" t="s">
        <v>473</v>
      </c>
      <c r="B27" s="244"/>
      <c r="C27" s="244"/>
      <c r="D27" s="248"/>
      <c r="E27" s="244"/>
      <c r="F27" s="244"/>
      <c r="G27" s="248"/>
      <c r="H27" s="244"/>
      <c r="I27" s="244"/>
      <c r="J27" s="248"/>
      <c r="K27" s="244"/>
      <c r="L27" s="244"/>
      <c r="M27" s="248"/>
      <c r="N27" s="245">
        <f>SUM(B27:M27)</f>
        <v>0</v>
      </c>
    </row>
    <row r="28" spans="1:14" ht="24" customHeight="1" x14ac:dyDescent="0.25">
      <c r="A28" s="246" t="s">
        <v>483</v>
      </c>
      <c r="B28" s="247">
        <f>B26*B27</f>
        <v>0</v>
      </c>
      <c r="C28" s="247">
        <f t="shared" ref="C28:M28" si="6">C26*C27</f>
        <v>0</v>
      </c>
      <c r="D28" s="247">
        <f t="shared" si="6"/>
        <v>0</v>
      </c>
      <c r="E28" s="247">
        <f t="shared" si="6"/>
        <v>0</v>
      </c>
      <c r="F28" s="247">
        <f t="shared" si="6"/>
        <v>0</v>
      </c>
      <c r="G28" s="247">
        <f t="shared" si="6"/>
        <v>0</v>
      </c>
      <c r="H28" s="247">
        <f t="shared" si="6"/>
        <v>0</v>
      </c>
      <c r="I28" s="247">
        <f t="shared" si="6"/>
        <v>0</v>
      </c>
      <c r="J28" s="247">
        <f t="shared" si="6"/>
        <v>0</v>
      </c>
      <c r="K28" s="247">
        <f t="shared" si="6"/>
        <v>0</v>
      </c>
      <c r="L28" s="247">
        <f t="shared" si="6"/>
        <v>0</v>
      </c>
      <c r="M28" s="247">
        <f t="shared" si="6"/>
        <v>0</v>
      </c>
      <c r="N28" s="247">
        <f>SUM(B28:M28)</f>
        <v>0</v>
      </c>
    </row>
    <row r="29" spans="1:14" ht="24" customHeight="1" x14ac:dyDescent="0.25">
      <c r="A29" s="246" t="s">
        <v>484</v>
      </c>
      <c r="B29" s="247">
        <f>B28*1.2</f>
        <v>0</v>
      </c>
      <c r="C29" s="247">
        <f t="shared" ref="C29:M29" si="7">C28*1.2</f>
        <v>0</v>
      </c>
      <c r="D29" s="247">
        <f t="shared" si="7"/>
        <v>0</v>
      </c>
      <c r="E29" s="247">
        <f t="shared" si="7"/>
        <v>0</v>
      </c>
      <c r="F29" s="247">
        <f t="shared" si="7"/>
        <v>0</v>
      </c>
      <c r="G29" s="247">
        <f t="shared" si="7"/>
        <v>0</v>
      </c>
      <c r="H29" s="247">
        <f t="shared" si="7"/>
        <v>0</v>
      </c>
      <c r="I29" s="247">
        <f t="shared" si="7"/>
        <v>0</v>
      </c>
      <c r="J29" s="247">
        <f t="shared" si="7"/>
        <v>0</v>
      </c>
      <c r="K29" s="247">
        <f t="shared" si="7"/>
        <v>0</v>
      </c>
      <c r="L29" s="247">
        <f t="shared" si="7"/>
        <v>0</v>
      </c>
      <c r="M29" s="247">
        <f t="shared" si="7"/>
        <v>0</v>
      </c>
      <c r="N29" s="247">
        <f>SUM(B29:M29)</f>
        <v>0</v>
      </c>
    </row>
    <row r="30" spans="1:14" s="253" customFormat="1" ht="26.25" customHeight="1" x14ac:dyDescent="0.25">
      <c r="A30" s="250" t="s">
        <v>485</v>
      </c>
      <c r="B30" s="251">
        <f>B10+B16+B22+B28</f>
        <v>0</v>
      </c>
      <c r="C30" s="251">
        <f t="shared" ref="C30:N31" si="8">C10+C16+C22+C28</f>
        <v>0</v>
      </c>
      <c r="D30" s="251">
        <f t="shared" si="8"/>
        <v>770868</v>
      </c>
      <c r="E30" s="251">
        <f t="shared" si="8"/>
        <v>0</v>
      </c>
      <c r="F30" s="251">
        <f t="shared" si="8"/>
        <v>0</v>
      </c>
      <c r="G30" s="251">
        <f t="shared" si="8"/>
        <v>839476</v>
      </c>
      <c r="H30" s="251">
        <f t="shared" si="8"/>
        <v>0</v>
      </c>
      <c r="I30" s="251">
        <f t="shared" si="8"/>
        <v>0</v>
      </c>
      <c r="J30" s="251">
        <f t="shared" si="8"/>
        <v>1063732</v>
      </c>
      <c r="K30" s="251">
        <f t="shared" si="8"/>
        <v>788625</v>
      </c>
      <c r="L30" s="251">
        <f t="shared" si="8"/>
        <v>0</v>
      </c>
      <c r="M30" s="251">
        <f t="shared" si="8"/>
        <v>1827293</v>
      </c>
      <c r="N30" s="252">
        <f t="shared" si="8"/>
        <v>5289994</v>
      </c>
    </row>
    <row r="31" spans="1:14" s="253" customFormat="1" ht="30" customHeight="1" x14ac:dyDescent="0.25">
      <c r="A31" s="250" t="s">
        <v>486</v>
      </c>
      <c r="B31" s="251">
        <f>B11+B17+B23+B29</f>
        <v>0</v>
      </c>
      <c r="C31" s="251">
        <f t="shared" si="8"/>
        <v>0</v>
      </c>
      <c r="D31" s="251">
        <f t="shared" si="8"/>
        <v>925041.6</v>
      </c>
      <c r="E31" s="251">
        <f t="shared" si="8"/>
        <v>0</v>
      </c>
      <c r="F31" s="251">
        <f t="shared" si="8"/>
        <v>0</v>
      </c>
      <c r="G31" s="251">
        <f t="shared" si="8"/>
        <v>1007371.2</v>
      </c>
      <c r="H31" s="251">
        <f t="shared" si="8"/>
        <v>0</v>
      </c>
      <c r="I31" s="251">
        <f t="shared" si="8"/>
        <v>0</v>
      </c>
      <c r="J31" s="251">
        <f t="shared" si="8"/>
        <v>1276478.3999999999</v>
      </c>
      <c r="K31" s="251">
        <f t="shared" si="8"/>
        <v>946350</v>
      </c>
      <c r="L31" s="251">
        <f t="shared" si="8"/>
        <v>0</v>
      </c>
      <c r="M31" s="251">
        <f t="shared" si="8"/>
        <v>2192751.5999999996</v>
      </c>
      <c r="N31" s="252">
        <f t="shared" si="8"/>
        <v>6347992.7999999998</v>
      </c>
    </row>
    <row r="34" spans="10:10" x14ac:dyDescent="0.25">
      <c r="J34" s="249"/>
    </row>
    <row r="36" spans="10:10" x14ac:dyDescent="0.25">
      <c r="J36" s="249"/>
    </row>
  </sheetData>
  <mergeCells count="5">
    <mergeCell ref="A4:N4"/>
    <mergeCell ref="A6:N6"/>
    <mergeCell ref="A12:N12"/>
    <mergeCell ref="A18:N18"/>
    <mergeCell ref="A24:N24"/>
  </mergeCells>
  <pageMargins left="0.7" right="0.7" top="0.75" bottom="0.75" header="0.3" footer="0.3"/>
  <pageSetup paperSize="8" scale="6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D75"/>
  <sheetViews>
    <sheetView topLeftCell="A3" zoomScale="115" zoomScaleNormal="115" workbookViewId="0">
      <selection activeCell="A169" sqref="A169:M169"/>
    </sheetView>
  </sheetViews>
  <sheetFormatPr defaultColWidth="9.140625" defaultRowHeight="11.25" customHeight="1" x14ac:dyDescent="0.2"/>
  <cols>
    <col min="1" max="1" width="8.140625" style="254" customWidth="1"/>
    <col min="2" max="2" width="20.140625" style="254" customWidth="1"/>
    <col min="3" max="4" width="10.42578125" style="254" customWidth="1"/>
    <col min="5" max="5" width="13.28515625" style="254" customWidth="1"/>
    <col min="6" max="6" width="8.5703125" style="254" customWidth="1"/>
    <col min="7" max="7" width="7.85546875" style="254" customWidth="1"/>
    <col min="8" max="8" width="8.42578125" style="254" customWidth="1"/>
    <col min="9" max="9" width="8.7109375" style="254" customWidth="1"/>
    <col min="10" max="10" width="8.140625" style="254" customWidth="1"/>
    <col min="11" max="11" width="8.5703125" style="254" customWidth="1"/>
    <col min="12" max="12" width="10" style="254" customWidth="1"/>
    <col min="13" max="13" width="6.5703125" style="254" customWidth="1"/>
    <col min="14" max="14" width="9.7109375" style="254" customWidth="1"/>
    <col min="15" max="15" width="9.140625" style="254" customWidth="1"/>
    <col min="16" max="16" width="49.140625" style="264" hidden="1" customWidth="1"/>
    <col min="17" max="17" width="43" style="264" hidden="1" customWidth="1"/>
    <col min="18" max="18" width="100.28515625" style="264" hidden="1" customWidth="1"/>
    <col min="19" max="22" width="139" style="264" hidden="1" customWidth="1"/>
    <col min="23" max="27" width="34.140625" style="264" hidden="1" customWidth="1"/>
    <col min="28" max="30" width="84.42578125" style="264" hidden="1" customWidth="1"/>
    <col min="31" max="16384" width="9.140625" style="254"/>
  </cols>
  <sheetData>
    <row r="1" spans="1:30" hidden="1" x14ac:dyDescent="0.2">
      <c r="N1" s="255" t="s">
        <v>487</v>
      </c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4"/>
      <c r="AB1" s="254"/>
      <c r="AC1" s="254"/>
      <c r="AD1" s="254"/>
    </row>
    <row r="2" spans="1:30" hidden="1" x14ac:dyDescent="0.2">
      <c r="N2" s="255" t="s">
        <v>488</v>
      </c>
      <c r="P2" s="254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</row>
    <row r="3" spans="1:30" s="262" customFormat="1" ht="15.75" collapsed="1" x14ac:dyDescent="0.2">
      <c r="A3" s="256"/>
      <c r="B3" s="257"/>
      <c r="C3" s="258"/>
      <c r="D3" s="259"/>
      <c r="E3" s="260"/>
      <c r="F3" s="261"/>
      <c r="G3" s="261"/>
      <c r="H3" s="261"/>
      <c r="I3" s="261"/>
      <c r="J3" s="261"/>
      <c r="K3" s="261"/>
      <c r="L3" s="261"/>
      <c r="N3" s="237" t="s">
        <v>489</v>
      </c>
    </row>
    <row r="4" spans="1:30" s="262" customFormat="1" ht="15.75" x14ac:dyDescent="0.2">
      <c r="A4" s="256"/>
      <c r="B4" s="257"/>
      <c r="C4" s="258"/>
      <c r="D4" s="259"/>
      <c r="E4" s="260"/>
      <c r="F4" s="261"/>
      <c r="G4" s="261"/>
      <c r="H4" s="261"/>
      <c r="I4" s="261"/>
      <c r="J4" s="261"/>
      <c r="K4" s="261"/>
      <c r="L4" s="261"/>
      <c r="N4" s="237" t="s">
        <v>148</v>
      </c>
    </row>
    <row r="5" spans="1:30" s="262" customFormat="1" ht="15.75" x14ac:dyDescent="0.2">
      <c r="A5" s="256"/>
      <c r="B5" s="257"/>
      <c r="C5" s="258"/>
      <c r="D5" s="259"/>
      <c r="E5" s="260"/>
      <c r="F5" s="261"/>
      <c r="G5" s="261"/>
      <c r="H5" s="261"/>
      <c r="I5" s="261"/>
      <c r="J5" s="261"/>
      <c r="K5" s="261"/>
      <c r="L5" s="261"/>
      <c r="N5" s="237" t="s">
        <v>456</v>
      </c>
    </row>
    <row r="6" spans="1:30" ht="8.25" customHeight="1" x14ac:dyDescent="0.2">
      <c r="N6" s="255"/>
      <c r="P6" s="254"/>
      <c r="Q6" s="254"/>
      <c r="R6" s="254"/>
      <c r="S6" s="254"/>
      <c r="T6" s="254"/>
      <c r="U6" s="254"/>
      <c r="V6" s="254"/>
      <c r="W6" s="254"/>
      <c r="X6" s="254"/>
      <c r="Y6" s="254"/>
      <c r="Z6" s="254"/>
      <c r="AA6" s="254"/>
      <c r="AB6" s="254"/>
      <c r="AC6" s="254"/>
      <c r="AD6" s="254"/>
    </row>
    <row r="7" spans="1:30" ht="8.25" hidden="1" customHeight="1" x14ac:dyDescent="0.2">
      <c r="N7" s="255"/>
      <c r="P7" s="254"/>
      <c r="Q7" s="254"/>
      <c r="R7" s="254"/>
      <c r="S7" s="254"/>
      <c r="T7" s="254"/>
      <c r="U7" s="254"/>
      <c r="V7" s="254"/>
      <c r="W7" s="254"/>
      <c r="X7" s="254"/>
      <c r="Y7" s="254"/>
      <c r="Z7" s="254"/>
      <c r="AA7" s="254"/>
      <c r="AB7" s="254"/>
      <c r="AC7" s="254"/>
      <c r="AD7" s="254"/>
    </row>
    <row r="8" spans="1:30" ht="14.25" customHeight="1" x14ac:dyDescent="0.2">
      <c r="A8" s="496" t="s">
        <v>150</v>
      </c>
      <c r="B8" s="496"/>
      <c r="C8" s="496"/>
      <c r="D8" s="263"/>
      <c r="K8" s="496" t="s">
        <v>151</v>
      </c>
      <c r="L8" s="496"/>
      <c r="M8" s="496"/>
      <c r="N8" s="496"/>
      <c r="P8" s="254"/>
      <c r="Q8" s="254"/>
      <c r="R8" s="254"/>
      <c r="S8" s="254"/>
      <c r="T8" s="254"/>
      <c r="U8" s="254"/>
      <c r="V8" s="254"/>
      <c r="W8" s="254"/>
      <c r="X8" s="254"/>
      <c r="Y8" s="254"/>
      <c r="Z8" s="254"/>
      <c r="AA8" s="254"/>
      <c r="AB8" s="254"/>
      <c r="AC8" s="254"/>
      <c r="AD8" s="254"/>
    </row>
    <row r="9" spans="1:30" ht="12" customHeight="1" x14ac:dyDescent="0.2">
      <c r="A9" s="497"/>
      <c r="B9" s="497"/>
      <c r="C9" s="497"/>
      <c r="D9" s="497"/>
      <c r="E9" s="264"/>
      <c r="J9" s="498"/>
      <c r="K9" s="498"/>
      <c r="L9" s="498"/>
      <c r="M9" s="498"/>
      <c r="N9" s="498"/>
      <c r="P9" s="254"/>
      <c r="Q9" s="254"/>
      <c r="R9" s="254"/>
      <c r="S9" s="254"/>
      <c r="T9" s="254"/>
      <c r="U9" s="254"/>
      <c r="V9" s="254"/>
      <c r="W9" s="254"/>
      <c r="X9" s="254"/>
      <c r="Y9" s="254"/>
      <c r="Z9" s="254"/>
      <c r="AA9" s="254"/>
      <c r="AB9" s="254"/>
      <c r="AC9" s="254"/>
      <c r="AD9" s="254"/>
    </row>
    <row r="10" spans="1:30" x14ac:dyDescent="0.2">
      <c r="A10" s="479" t="s">
        <v>490</v>
      </c>
      <c r="B10" s="479"/>
      <c r="C10" s="479"/>
      <c r="D10" s="479"/>
      <c r="J10" s="479" t="s">
        <v>491</v>
      </c>
      <c r="K10" s="479"/>
      <c r="L10" s="479"/>
      <c r="M10" s="479"/>
      <c r="N10" s="479"/>
      <c r="P10" s="264" t="s">
        <v>5</v>
      </c>
      <c r="Q10" s="264" t="s">
        <v>5</v>
      </c>
      <c r="R10" s="254"/>
      <c r="S10" s="254"/>
      <c r="T10" s="254"/>
      <c r="U10" s="254"/>
      <c r="V10" s="254"/>
      <c r="W10" s="254"/>
      <c r="X10" s="254"/>
      <c r="Y10" s="254"/>
      <c r="Z10" s="254"/>
      <c r="AA10" s="254"/>
      <c r="AB10" s="254"/>
      <c r="AC10" s="254"/>
      <c r="AD10" s="254"/>
    </row>
    <row r="11" spans="1:30" ht="17.25" customHeight="1" x14ac:dyDescent="0.2">
      <c r="A11" s="265"/>
      <c r="B11" s="266" t="s">
        <v>492</v>
      </c>
      <c r="C11" s="264"/>
      <c r="D11" s="264"/>
      <c r="J11" s="265"/>
      <c r="K11" s="265"/>
      <c r="L11" s="265"/>
      <c r="M11" s="265"/>
      <c r="N11" s="266" t="s">
        <v>493</v>
      </c>
      <c r="P11" s="254"/>
      <c r="Q11" s="254"/>
      <c r="R11" s="254"/>
      <c r="S11" s="254"/>
      <c r="T11" s="254"/>
      <c r="U11" s="254"/>
      <c r="V11" s="254"/>
      <c r="W11" s="254"/>
      <c r="X11" s="254"/>
      <c r="Y11" s="254"/>
      <c r="Z11" s="254"/>
      <c r="AA11" s="254"/>
      <c r="AB11" s="254"/>
      <c r="AC11" s="254"/>
      <c r="AD11" s="254"/>
    </row>
    <row r="12" spans="1:30" ht="16.5" customHeight="1" x14ac:dyDescent="0.2">
      <c r="A12" s="254" t="s">
        <v>494</v>
      </c>
      <c r="B12" s="267"/>
      <c r="C12" s="267"/>
      <c r="D12" s="267"/>
      <c r="L12" s="267"/>
      <c r="M12" s="267"/>
      <c r="N12" s="255" t="s">
        <v>494</v>
      </c>
      <c r="P12" s="254"/>
      <c r="Q12" s="254"/>
      <c r="R12" s="254"/>
      <c r="S12" s="254"/>
      <c r="T12" s="254"/>
      <c r="U12" s="254"/>
      <c r="V12" s="254"/>
      <c r="W12" s="254"/>
      <c r="X12" s="254"/>
      <c r="Y12" s="254"/>
      <c r="Z12" s="254"/>
      <c r="AA12" s="254"/>
      <c r="AB12" s="254"/>
      <c r="AC12" s="254"/>
      <c r="AD12" s="254"/>
    </row>
    <row r="13" spans="1:30" ht="15.75" customHeight="1" x14ac:dyDescent="0.2">
      <c r="F13" s="268"/>
      <c r="P13" s="254"/>
      <c r="Q13" s="254"/>
      <c r="R13" s="254"/>
      <c r="S13" s="254"/>
      <c r="T13" s="254"/>
      <c r="U13" s="254"/>
      <c r="V13" s="254"/>
      <c r="W13" s="254"/>
      <c r="X13" s="254"/>
      <c r="Y13" s="254"/>
      <c r="Z13" s="254"/>
      <c r="AA13" s="254"/>
      <c r="AB13" s="254"/>
      <c r="AC13" s="254"/>
      <c r="AD13" s="254"/>
    </row>
    <row r="14" spans="1:30" ht="45" x14ac:dyDescent="0.2">
      <c r="A14" s="269" t="s">
        <v>4</v>
      </c>
      <c r="B14" s="267"/>
      <c r="D14" s="479" t="s">
        <v>495</v>
      </c>
      <c r="E14" s="479"/>
      <c r="F14" s="479"/>
      <c r="G14" s="479"/>
      <c r="H14" s="479"/>
      <c r="I14" s="479"/>
      <c r="J14" s="479"/>
      <c r="K14" s="479"/>
      <c r="L14" s="479"/>
      <c r="M14" s="479"/>
      <c r="N14" s="479"/>
      <c r="P14" s="254"/>
      <c r="Q14" s="254"/>
      <c r="R14" s="264" t="s">
        <v>495</v>
      </c>
      <c r="S14" s="254"/>
      <c r="T14" s="254"/>
      <c r="U14" s="254"/>
      <c r="V14" s="254"/>
      <c r="W14" s="254"/>
      <c r="X14" s="254"/>
      <c r="Y14" s="254"/>
      <c r="Z14" s="254"/>
      <c r="AA14" s="254"/>
      <c r="AB14" s="254"/>
      <c r="AC14" s="254"/>
      <c r="AD14" s="254"/>
    </row>
    <row r="15" spans="1:30" ht="15" customHeight="1" x14ac:dyDescent="0.2">
      <c r="A15" s="270" t="s">
        <v>2</v>
      </c>
      <c r="D15" s="265" t="s">
        <v>496</v>
      </c>
      <c r="E15" s="265"/>
      <c r="F15" s="271"/>
      <c r="G15" s="271"/>
      <c r="H15" s="271"/>
      <c r="I15" s="271"/>
      <c r="J15" s="271"/>
      <c r="K15" s="271"/>
      <c r="L15" s="271"/>
      <c r="M15" s="271"/>
      <c r="N15" s="271"/>
      <c r="P15" s="254"/>
      <c r="Q15" s="254"/>
      <c r="R15" s="254"/>
      <c r="S15" s="254"/>
      <c r="T15" s="254"/>
      <c r="U15" s="254"/>
      <c r="V15" s="254"/>
      <c r="W15" s="254"/>
      <c r="X15" s="254"/>
      <c r="Y15" s="254"/>
      <c r="Z15" s="254"/>
      <c r="AA15" s="254"/>
      <c r="AB15" s="254"/>
      <c r="AC15" s="254"/>
      <c r="AD15" s="254"/>
    </row>
    <row r="16" spans="1:30" ht="8.25" customHeight="1" x14ac:dyDescent="0.2">
      <c r="A16" s="270"/>
      <c r="F16" s="267"/>
      <c r="G16" s="267"/>
      <c r="H16" s="267"/>
      <c r="I16" s="267"/>
      <c r="J16" s="267"/>
      <c r="K16" s="267"/>
      <c r="L16" s="267"/>
      <c r="M16" s="267"/>
      <c r="N16" s="267"/>
      <c r="P16" s="254"/>
      <c r="Q16" s="254"/>
      <c r="R16" s="254"/>
      <c r="S16" s="254"/>
      <c r="T16" s="254"/>
      <c r="U16" s="254"/>
      <c r="V16" s="254"/>
      <c r="W16" s="254"/>
      <c r="X16" s="254"/>
      <c r="Y16" s="254"/>
      <c r="Z16" s="254"/>
      <c r="AA16" s="254"/>
      <c r="AB16" s="254"/>
      <c r="AC16" s="254"/>
      <c r="AD16" s="254"/>
    </row>
    <row r="17" spans="1:30" x14ac:dyDescent="0.2">
      <c r="A17" s="494"/>
      <c r="B17" s="494"/>
      <c r="C17" s="494"/>
      <c r="D17" s="494"/>
      <c r="E17" s="494"/>
      <c r="F17" s="494"/>
      <c r="G17" s="494"/>
      <c r="H17" s="494"/>
      <c r="I17" s="494"/>
      <c r="J17" s="494"/>
      <c r="K17" s="494"/>
      <c r="L17" s="494"/>
      <c r="M17" s="494"/>
      <c r="N17" s="494"/>
      <c r="P17" s="254"/>
      <c r="Q17" s="254"/>
      <c r="R17" s="254"/>
      <c r="S17" s="264" t="s">
        <v>5</v>
      </c>
      <c r="T17" s="254"/>
      <c r="U17" s="254"/>
      <c r="V17" s="254"/>
      <c r="W17" s="254"/>
      <c r="X17" s="254"/>
      <c r="Y17" s="254"/>
      <c r="Z17" s="254"/>
      <c r="AA17" s="254"/>
      <c r="AB17" s="254"/>
      <c r="AC17" s="254"/>
      <c r="AD17" s="254"/>
    </row>
    <row r="18" spans="1:30" x14ac:dyDescent="0.2">
      <c r="A18" s="490" t="s">
        <v>16</v>
      </c>
      <c r="B18" s="490"/>
      <c r="C18" s="490"/>
      <c r="D18" s="490"/>
      <c r="E18" s="490"/>
      <c r="F18" s="490"/>
      <c r="G18" s="490"/>
      <c r="H18" s="490"/>
      <c r="I18" s="490"/>
      <c r="J18" s="490"/>
      <c r="K18" s="490"/>
      <c r="L18" s="490"/>
      <c r="M18" s="490"/>
      <c r="N18" s="490"/>
      <c r="P18" s="254"/>
      <c r="Q18" s="254"/>
      <c r="R18" s="254"/>
      <c r="S18" s="254"/>
      <c r="T18" s="254"/>
      <c r="U18" s="254"/>
      <c r="V18" s="254"/>
      <c r="W18" s="254"/>
      <c r="X18" s="254"/>
      <c r="Y18" s="254"/>
      <c r="Z18" s="254"/>
      <c r="AA18" s="254"/>
      <c r="AB18" s="254"/>
      <c r="AC18" s="254"/>
      <c r="AD18" s="254"/>
    </row>
    <row r="19" spans="1:30" ht="8.25" customHeight="1" x14ac:dyDescent="0.2">
      <c r="A19" s="272"/>
      <c r="B19" s="272"/>
      <c r="C19" s="272"/>
      <c r="D19" s="272"/>
      <c r="E19" s="272"/>
      <c r="F19" s="272"/>
      <c r="G19" s="272"/>
      <c r="H19" s="272"/>
      <c r="I19" s="272"/>
      <c r="J19" s="272"/>
      <c r="K19" s="272"/>
      <c r="L19" s="272"/>
      <c r="M19" s="272"/>
      <c r="N19" s="272"/>
      <c r="P19" s="254"/>
      <c r="Q19" s="254"/>
      <c r="R19" s="254"/>
      <c r="S19" s="254"/>
      <c r="T19" s="254"/>
      <c r="U19" s="254"/>
      <c r="V19" s="254"/>
      <c r="W19" s="254"/>
      <c r="X19" s="254"/>
      <c r="Y19" s="254"/>
      <c r="Z19" s="254"/>
      <c r="AA19" s="254"/>
      <c r="AB19" s="254"/>
      <c r="AC19" s="254"/>
      <c r="AD19" s="254"/>
    </row>
    <row r="20" spans="1:30" x14ac:dyDescent="0.2">
      <c r="A20" s="494"/>
      <c r="B20" s="494"/>
      <c r="C20" s="494"/>
      <c r="D20" s="494"/>
      <c r="E20" s="494"/>
      <c r="F20" s="494"/>
      <c r="G20" s="494"/>
      <c r="H20" s="494"/>
      <c r="I20" s="494"/>
      <c r="J20" s="494"/>
      <c r="K20" s="494"/>
      <c r="L20" s="494"/>
      <c r="M20" s="494"/>
      <c r="N20" s="494"/>
      <c r="P20" s="254"/>
      <c r="Q20" s="254"/>
      <c r="R20" s="254"/>
      <c r="S20" s="254"/>
      <c r="T20" s="264" t="s">
        <v>5</v>
      </c>
      <c r="U20" s="254"/>
      <c r="V20" s="254"/>
      <c r="W20" s="254"/>
      <c r="X20" s="254"/>
      <c r="Y20" s="254"/>
      <c r="Z20" s="254"/>
      <c r="AA20" s="254"/>
      <c r="AB20" s="254"/>
      <c r="AC20" s="254"/>
      <c r="AD20" s="254"/>
    </row>
    <row r="21" spans="1:30" x14ac:dyDescent="0.2">
      <c r="A21" s="490" t="s">
        <v>17</v>
      </c>
      <c r="B21" s="490"/>
      <c r="C21" s="490"/>
      <c r="D21" s="490"/>
      <c r="E21" s="490"/>
      <c r="F21" s="490"/>
      <c r="G21" s="490"/>
      <c r="H21" s="490"/>
      <c r="I21" s="490"/>
      <c r="J21" s="490"/>
      <c r="K21" s="490"/>
      <c r="L21" s="490"/>
      <c r="M21" s="490"/>
      <c r="N21" s="490"/>
      <c r="P21" s="254"/>
      <c r="Q21" s="254"/>
      <c r="R21" s="254"/>
      <c r="S21" s="254"/>
      <c r="T21" s="254"/>
      <c r="U21" s="254"/>
      <c r="V21" s="254"/>
      <c r="W21" s="254"/>
      <c r="X21" s="254"/>
      <c r="Y21" s="254"/>
      <c r="Z21" s="254"/>
      <c r="AA21" s="254"/>
      <c r="AB21" s="254"/>
      <c r="AC21" s="254"/>
      <c r="AD21" s="254"/>
    </row>
    <row r="22" spans="1:30" ht="24" customHeight="1" x14ac:dyDescent="0.3">
      <c r="A22" s="495" t="s">
        <v>497</v>
      </c>
      <c r="B22" s="495"/>
      <c r="C22" s="495"/>
      <c r="D22" s="495"/>
      <c r="E22" s="495"/>
      <c r="F22" s="495"/>
      <c r="G22" s="495"/>
      <c r="H22" s="495"/>
      <c r="I22" s="495"/>
      <c r="J22" s="495"/>
      <c r="K22" s="495"/>
      <c r="L22" s="495"/>
      <c r="M22" s="495"/>
      <c r="N22" s="495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  <c r="AB22" s="254"/>
      <c r="AC22" s="254"/>
      <c r="AD22" s="254"/>
    </row>
    <row r="23" spans="1:30" ht="8.25" customHeight="1" x14ac:dyDescent="0.3">
      <c r="A23" s="273"/>
      <c r="B23" s="273"/>
      <c r="C23" s="273"/>
      <c r="D23" s="273"/>
      <c r="E23" s="273"/>
      <c r="F23" s="273"/>
      <c r="G23" s="273"/>
      <c r="H23" s="273"/>
      <c r="I23" s="273"/>
      <c r="J23" s="273"/>
      <c r="K23" s="273"/>
      <c r="L23" s="273"/>
      <c r="M23" s="273"/>
      <c r="N23" s="273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</row>
    <row r="24" spans="1:30" ht="11.25" customHeight="1" x14ac:dyDescent="0.2">
      <c r="A24" s="489" t="s">
        <v>498</v>
      </c>
      <c r="B24" s="489"/>
      <c r="C24" s="489"/>
      <c r="D24" s="489"/>
      <c r="E24" s="489"/>
      <c r="F24" s="489"/>
      <c r="G24" s="489"/>
      <c r="H24" s="489"/>
      <c r="I24" s="489"/>
      <c r="J24" s="489"/>
      <c r="K24" s="489"/>
      <c r="L24" s="489"/>
      <c r="M24" s="489"/>
      <c r="N24" s="489"/>
      <c r="P24" s="254"/>
      <c r="Q24" s="254"/>
      <c r="R24" s="254"/>
      <c r="S24" s="254"/>
      <c r="T24" s="254"/>
      <c r="U24" s="264" t="s">
        <v>499</v>
      </c>
      <c r="V24" s="254"/>
      <c r="W24" s="254"/>
      <c r="X24" s="254"/>
      <c r="Y24" s="254"/>
      <c r="Z24" s="254"/>
      <c r="AA24" s="254"/>
      <c r="AB24" s="254"/>
      <c r="AC24" s="254"/>
      <c r="AD24" s="254"/>
    </row>
    <row r="25" spans="1:30" ht="13.5" customHeight="1" x14ac:dyDescent="0.2">
      <c r="A25" s="490" t="s">
        <v>500</v>
      </c>
      <c r="B25" s="490"/>
      <c r="C25" s="490"/>
      <c r="D25" s="490"/>
      <c r="E25" s="490"/>
      <c r="F25" s="490"/>
      <c r="G25" s="490"/>
      <c r="H25" s="490"/>
      <c r="I25" s="490"/>
      <c r="J25" s="490"/>
      <c r="K25" s="490"/>
      <c r="L25" s="490"/>
      <c r="M25" s="490"/>
      <c r="N25" s="490"/>
      <c r="P25" s="254"/>
      <c r="Q25" s="254"/>
      <c r="R25" s="254"/>
      <c r="S25" s="254"/>
      <c r="T25" s="254"/>
      <c r="U25" s="254"/>
      <c r="V25" s="254"/>
      <c r="W25" s="254"/>
      <c r="X25" s="254"/>
      <c r="Y25" s="254"/>
      <c r="Z25" s="254"/>
      <c r="AA25" s="254"/>
      <c r="AB25" s="254"/>
      <c r="AC25" s="254"/>
      <c r="AD25" s="254"/>
    </row>
    <row r="26" spans="1:30" ht="15" customHeight="1" x14ac:dyDescent="0.2">
      <c r="A26" s="254" t="s">
        <v>19</v>
      </c>
      <c r="B26" s="274" t="s">
        <v>501</v>
      </c>
      <c r="C26" s="254" t="s">
        <v>21</v>
      </c>
      <c r="F26" s="264"/>
      <c r="G26" s="264"/>
      <c r="H26" s="264"/>
      <c r="I26" s="264"/>
      <c r="J26" s="264"/>
      <c r="K26" s="264"/>
      <c r="L26" s="264"/>
      <c r="M26" s="264"/>
      <c r="N26" s="264"/>
      <c r="P26" s="254"/>
      <c r="Q26" s="254"/>
      <c r="R26" s="254"/>
      <c r="S26" s="254"/>
      <c r="T26" s="254"/>
      <c r="U26" s="254"/>
      <c r="V26" s="254"/>
      <c r="W26" s="254"/>
      <c r="X26" s="254"/>
      <c r="Y26" s="254"/>
      <c r="Z26" s="254"/>
      <c r="AA26" s="254"/>
      <c r="AB26" s="254"/>
      <c r="AC26" s="254"/>
      <c r="AD26" s="254"/>
    </row>
    <row r="27" spans="1:30" ht="18" customHeight="1" x14ac:dyDescent="0.2">
      <c r="A27" s="254" t="s">
        <v>22</v>
      </c>
      <c r="B27" s="491"/>
      <c r="C27" s="491"/>
      <c r="D27" s="491"/>
      <c r="E27" s="491"/>
      <c r="F27" s="491"/>
      <c r="G27" s="264"/>
      <c r="H27" s="264"/>
      <c r="I27" s="264"/>
      <c r="J27" s="264"/>
      <c r="K27" s="264"/>
      <c r="L27" s="264"/>
      <c r="M27" s="264"/>
      <c r="N27" s="264"/>
      <c r="P27" s="254"/>
      <c r="Q27" s="254"/>
      <c r="R27" s="254"/>
      <c r="S27" s="254"/>
      <c r="T27" s="254"/>
      <c r="U27" s="254"/>
      <c r="V27" s="254"/>
      <c r="W27" s="254"/>
      <c r="X27" s="254"/>
      <c r="Y27" s="254"/>
      <c r="Z27" s="254"/>
      <c r="AA27" s="254"/>
      <c r="AB27" s="254"/>
      <c r="AC27" s="254"/>
      <c r="AD27" s="254"/>
    </row>
    <row r="28" spans="1:30" x14ac:dyDescent="0.2">
      <c r="B28" s="492" t="s">
        <v>23</v>
      </c>
      <c r="C28" s="492"/>
      <c r="D28" s="492"/>
      <c r="E28" s="492"/>
      <c r="F28" s="492"/>
      <c r="G28" s="275"/>
      <c r="H28" s="275"/>
      <c r="I28" s="275"/>
      <c r="J28" s="275"/>
      <c r="K28" s="275"/>
      <c r="L28" s="275"/>
      <c r="M28" s="276"/>
      <c r="N28" s="275"/>
      <c r="P28" s="254"/>
      <c r="Q28" s="254"/>
      <c r="R28" s="254"/>
      <c r="S28" s="254"/>
      <c r="T28" s="254"/>
      <c r="U28" s="254"/>
      <c r="V28" s="254"/>
      <c r="W28" s="254"/>
      <c r="X28" s="254"/>
      <c r="Y28" s="254"/>
      <c r="Z28" s="254"/>
      <c r="AA28" s="254"/>
      <c r="AB28" s="254"/>
      <c r="AC28" s="254"/>
      <c r="AD28" s="254"/>
    </row>
    <row r="29" spans="1:30" ht="9.75" customHeight="1" x14ac:dyDescent="0.2">
      <c r="D29" s="277"/>
      <c r="E29" s="277"/>
      <c r="F29" s="277"/>
      <c r="G29" s="277"/>
      <c r="H29" s="277"/>
      <c r="I29" s="277"/>
      <c r="J29" s="277"/>
      <c r="K29" s="277"/>
      <c r="L29" s="277"/>
      <c r="M29" s="275"/>
      <c r="N29" s="275"/>
      <c r="P29" s="254"/>
      <c r="Q29" s="254"/>
      <c r="R29" s="254"/>
      <c r="S29" s="254"/>
      <c r="T29" s="254"/>
      <c r="U29" s="254"/>
      <c r="V29" s="254"/>
      <c r="W29" s="254"/>
      <c r="X29" s="254"/>
      <c r="Y29" s="254"/>
      <c r="Z29" s="254"/>
      <c r="AA29" s="254"/>
      <c r="AB29" s="254"/>
      <c r="AC29" s="254"/>
      <c r="AD29" s="254"/>
    </row>
    <row r="30" spans="1:30" x14ac:dyDescent="0.2">
      <c r="A30" s="278" t="s">
        <v>502</v>
      </c>
      <c r="D30" s="265"/>
      <c r="F30" s="279"/>
      <c r="G30" s="279"/>
      <c r="H30" s="279"/>
      <c r="I30" s="279"/>
      <c r="J30" s="279"/>
      <c r="K30" s="279"/>
      <c r="L30" s="279"/>
      <c r="M30" s="279"/>
      <c r="N30" s="279"/>
      <c r="P30" s="254"/>
      <c r="Q30" s="254"/>
      <c r="R30" s="254"/>
      <c r="S30" s="254"/>
      <c r="T30" s="254"/>
      <c r="U30" s="254"/>
      <c r="V30" s="254"/>
      <c r="W30" s="254"/>
      <c r="X30" s="254"/>
      <c r="Y30" s="254"/>
      <c r="Z30" s="254"/>
      <c r="AA30" s="254"/>
      <c r="AB30" s="254"/>
      <c r="AC30" s="254"/>
      <c r="AD30" s="254"/>
    </row>
    <row r="31" spans="1:30" ht="9.75" customHeight="1" x14ac:dyDescent="0.2">
      <c r="D31" s="279"/>
      <c r="E31" s="279"/>
      <c r="F31" s="279"/>
      <c r="G31" s="279"/>
      <c r="H31" s="279"/>
      <c r="I31" s="279"/>
      <c r="J31" s="279"/>
      <c r="K31" s="279"/>
      <c r="L31" s="279"/>
      <c r="M31" s="279"/>
      <c r="N31" s="279"/>
      <c r="P31" s="254"/>
      <c r="Q31" s="254"/>
      <c r="R31" s="254"/>
      <c r="S31" s="254"/>
      <c r="T31" s="254"/>
      <c r="U31" s="254"/>
      <c r="V31" s="254"/>
      <c r="W31" s="254"/>
      <c r="X31" s="254"/>
      <c r="Y31" s="254"/>
      <c r="Z31" s="254"/>
      <c r="AA31" s="254"/>
      <c r="AB31" s="254"/>
      <c r="AC31" s="254"/>
      <c r="AD31" s="254"/>
    </row>
    <row r="32" spans="1:30" ht="12.75" customHeight="1" x14ac:dyDescent="0.2">
      <c r="A32" s="278" t="s">
        <v>26</v>
      </c>
      <c r="C32" s="280">
        <v>3.51</v>
      </c>
      <c r="D32" s="281" t="s">
        <v>503</v>
      </c>
      <c r="E32" s="270" t="s">
        <v>27</v>
      </c>
      <c r="L32" s="282"/>
      <c r="M32" s="282"/>
      <c r="P32" s="254"/>
      <c r="Q32" s="254"/>
      <c r="R32" s="254"/>
      <c r="S32" s="254"/>
      <c r="T32" s="254"/>
      <c r="U32" s="254"/>
      <c r="V32" s="254"/>
      <c r="W32" s="254"/>
      <c r="X32" s="254"/>
      <c r="Y32" s="254"/>
      <c r="Z32" s="254"/>
      <c r="AA32" s="254"/>
      <c r="AB32" s="254"/>
      <c r="AC32" s="254"/>
      <c r="AD32" s="254"/>
    </row>
    <row r="33" spans="1:30" ht="12.75" customHeight="1" x14ac:dyDescent="0.2">
      <c r="B33" s="254" t="s">
        <v>28</v>
      </c>
      <c r="C33" s="283"/>
      <c r="D33" s="284"/>
      <c r="E33" s="270"/>
      <c r="P33" s="254"/>
      <c r="Q33" s="254"/>
      <c r="R33" s="254"/>
      <c r="S33" s="254"/>
      <c r="T33" s="254"/>
      <c r="U33" s="254"/>
      <c r="V33" s="254"/>
      <c r="W33" s="254"/>
      <c r="X33" s="254"/>
      <c r="Y33" s="254"/>
      <c r="Z33" s="254"/>
      <c r="AA33" s="254"/>
      <c r="AB33" s="254"/>
      <c r="AC33" s="254"/>
      <c r="AD33" s="254"/>
    </row>
    <row r="34" spans="1:30" ht="12.75" customHeight="1" x14ac:dyDescent="0.2">
      <c r="B34" s="254" t="s">
        <v>29</v>
      </c>
      <c r="C34" s="280">
        <v>0</v>
      </c>
      <c r="D34" s="281" t="s">
        <v>504</v>
      </c>
      <c r="E34" s="270" t="s">
        <v>27</v>
      </c>
      <c r="G34" s="254" t="s">
        <v>30</v>
      </c>
      <c r="L34" s="280"/>
      <c r="M34" s="281" t="s">
        <v>505</v>
      </c>
      <c r="N34" s="270" t="s">
        <v>27</v>
      </c>
      <c r="P34" s="254"/>
      <c r="Q34" s="254"/>
      <c r="R34" s="254"/>
      <c r="S34" s="254"/>
      <c r="T34" s="254"/>
      <c r="U34" s="254"/>
      <c r="V34" s="254"/>
      <c r="W34" s="254"/>
      <c r="X34" s="254"/>
      <c r="Y34" s="254"/>
      <c r="Z34" s="254"/>
      <c r="AA34" s="254"/>
      <c r="AB34" s="254"/>
      <c r="AC34" s="254"/>
      <c r="AD34" s="254"/>
    </row>
    <row r="35" spans="1:30" ht="12.75" customHeight="1" x14ac:dyDescent="0.2">
      <c r="B35" s="254" t="s">
        <v>31</v>
      </c>
      <c r="C35" s="280">
        <v>0</v>
      </c>
      <c r="D35" s="285" t="s">
        <v>504</v>
      </c>
      <c r="E35" s="270" t="s">
        <v>27</v>
      </c>
      <c r="G35" s="254" t="s">
        <v>34</v>
      </c>
      <c r="L35" s="286"/>
      <c r="M35" s="286">
        <v>2.76</v>
      </c>
      <c r="N35" s="270" t="s">
        <v>506</v>
      </c>
      <c r="P35" s="254"/>
      <c r="Q35" s="254"/>
      <c r="R35" s="254"/>
      <c r="S35" s="254"/>
      <c r="T35" s="254"/>
      <c r="U35" s="254"/>
      <c r="V35" s="254"/>
      <c r="W35" s="254"/>
      <c r="X35" s="254"/>
      <c r="Y35" s="254"/>
      <c r="Z35" s="254"/>
      <c r="AA35" s="254"/>
      <c r="AB35" s="254"/>
      <c r="AC35" s="254"/>
      <c r="AD35" s="254"/>
    </row>
    <row r="36" spans="1:30" ht="12.75" customHeight="1" x14ac:dyDescent="0.2">
      <c r="B36" s="254" t="s">
        <v>33</v>
      </c>
      <c r="C36" s="280">
        <v>0</v>
      </c>
      <c r="D36" s="285" t="s">
        <v>504</v>
      </c>
      <c r="E36" s="270" t="s">
        <v>27</v>
      </c>
      <c r="G36" s="254" t="s">
        <v>37</v>
      </c>
      <c r="L36" s="286"/>
      <c r="M36" s="286"/>
      <c r="N36" s="270" t="s">
        <v>506</v>
      </c>
      <c r="P36" s="254"/>
      <c r="Q36" s="254"/>
      <c r="R36" s="254"/>
      <c r="S36" s="254"/>
      <c r="T36" s="254"/>
      <c r="U36" s="254"/>
      <c r="V36" s="254"/>
      <c r="W36" s="254"/>
      <c r="X36" s="254"/>
      <c r="Y36" s="254"/>
      <c r="Z36" s="254"/>
      <c r="AA36" s="254"/>
      <c r="AB36" s="254"/>
      <c r="AC36" s="254"/>
      <c r="AD36" s="254"/>
    </row>
    <row r="37" spans="1:30" ht="12.75" customHeight="1" x14ac:dyDescent="0.2">
      <c r="B37" s="254" t="s">
        <v>36</v>
      </c>
      <c r="C37" s="280">
        <v>3.51</v>
      </c>
      <c r="D37" s="281" t="s">
        <v>503</v>
      </c>
      <c r="E37" s="270" t="s">
        <v>27</v>
      </c>
      <c r="G37" s="254" t="s">
        <v>507</v>
      </c>
      <c r="L37" s="493"/>
      <c r="M37" s="493"/>
      <c r="P37" s="254"/>
      <c r="Q37" s="254"/>
      <c r="R37" s="254"/>
      <c r="S37" s="254"/>
      <c r="T37" s="254"/>
      <c r="U37" s="254"/>
      <c r="V37" s="254"/>
      <c r="W37" s="254"/>
      <c r="X37" s="254"/>
      <c r="Y37" s="254"/>
      <c r="Z37" s="254"/>
      <c r="AA37" s="254"/>
      <c r="AB37" s="254"/>
      <c r="AC37" s="254"/>
      <c r="AD37" s="254"/>
    </row>
    <row r="38" spans="1:30" ht="9.75" customHeight="1" x14ac:dyDescent="0.2">
      <c r="A38" s="287"/>
      <c r="P38" s="254"/>
      <c r="Q38" s="254"/>
      <c r="R38" s="254"/>
      <c r="S38" s="254"/>
      <c r="T38" s="254"/>
      <c r="U38" s="254"/>
      <c r="V38" s="254"/>
      <c r="W38" s="254"/>
      <c r="X38" s="254"/>
      <c r="Y38" s="254"/>
      <c r="Z38" s="254"/>
      <c r="AA38" s="254"/>
      <c r="AB38" s="254"/>
      <c r="AC38" s="254"/>
      <c r="AD38" s="254"/>
    </row>
    <row r="39" spans="1:30" ht="36" customHeight="1" x14ac:dyDescent="0.2">
      <c r="A39" s="484" t="s">
        <v>38</v>
      </c>
      <c r="B39" s="484" t="s">
        <v>39</v>
      </c>
      <c r="C39" s="484" t="s">
        <v>40</v>
      </c>
      <c r="D39" s="484"/>
      <c r="E39" s="484"/>
      <c r="F39" s="484" t="s">
        <v>41</v>
      </c>
      <c r="G39" s="484" t="s">
        <v>42</v>
      </c>
      <c r="H39" s="484"/>
      <c r="I39" s="484"/>
      <c r="J39" s="484" t="s">
        <v>508</v>
      </c>
      <c r="K39" s="484"/>
      <c r="L39" s="484"/>
      <c r="M39" s="484" t="s">
        <v>509</v>
      </c>
      <c r="N39" s="484" t="s">
        <v>510</v>
      </c>
      <c r="P39" s="254"/>
      <c r="Q39" s="254"/>
      <c r="R39" s="254"/>
      <c r="S39" s="254"/>
      <c r="T39" s="254"/>
      <c r="U39" s="254"/>
      <c r="V39" s="254"/>
      <c r="W39" s="254"/>
      <c r="X39" s="254"/>
      <c r="Y39" s="254"/>
      <c r="Z39" s="254"/>
      <c r="AA39" s="254"/>
      <c r="AB39" s="254"/>
      <c r="AC39" s="254"/>
      <c r="AD39" s="254"/>
    </row>
    <row r="40" spans="1:30" ht="36.75" customHeight="1" x14ac:dyDescent="0.2">
      <c r="A40" s="484"/>
      <c r="B40" s="484"/>
      <c r="C40" s="484"/>
      <c r="D40" s="484"/>
      <c r="E40" s="484"/>
      <c r="F40" s="484"/>
      <c r="G40" s="484"/>
      <c r="H40" s="484"/>
      <c r="I40" s="484"/>
      <c r="J40" s="484"/>
      <c r="K40" s="484"/>
      <c r="L40" s="484"/>
      <c r="M40" s="484"/>
      <c r="N40" s="484"/>
      <c r="P40" s="254"/>
      <c r="Q40" s="254"/>
      <c r="R40" s="254"/>
      <c r="S40" s="254"/>
      <c r="T40" s="254"/>
      <c r="U40" s="254"/>
      <c r="V40" s="254"/>
      <c r="W40" s="254"/>
      <c r="X40" s="254"/>
      <c r="Y40" s="254"/>
      <c r="Z40" s="254"/>
      <c r="AA40" s="254"/>
      <c r="AB40" s="254"/>
      <c r="AC40" s="254"/>
      <c r="AD40" s="254"/>
    </row>
    <row r="41" spans="1:30" ht="45" x14ac:dyDescent="0.2">
      <c r="A41" s="484"/>
      <c r="B41" s="484"/>
      <c r="C41" s="484"/>
      <c r="D41" s="484"/>
      <c r="E41" s="484"/>
      <c r="F41" s="484"/>
      <c r="G41" s="288" t="s">
        <v>511</v>
      </c>
      <c r="H41" s="288" t="s">
        <v>45</v>
      </c>
      <c r="I41" s="288" t="s">
        <v>46</v>
      </c>
      <c r="J41" s="288" t="s">
        <v>511</v>
      </c>
      <c r="K41" s="288" t="s">
        <v>45</v>
      </c>
      <c r="L41" s="288" t="s">
        <v>512</v>
      </c>
      <c r="M41" s="484"/>
      <c r="N41" s="484"/>
      <c r="P41" s="254"/>
      <c r="Q41" s="254"/>
      <c r="R41" s="254"/>
      <c r="S41" s="254"/>
      <c r="T41" s="254"/>
      <c r="U41" s="254"/>
      <c r="V41" s="254"/>
      <c r="W41" s="254"/>
      <c r="X41" s="254"/>
      <c r="Y41" s="254"/>
      <c r="Z41" s="254"/>
      <c r="AA41" s="254"/>
      <c r="AB41" s="254"/>
      <c r="AC41" s="254"/>
      <c r="AD41" s="254"/>
    </row>
    <row r="42" spans="1:30" x14ac:dyDescent="0.2">
      <c r="A42" s="289">
        <v>1</v>
      </c>
      <c r="B42" s="289">
        <v>2</v>
      </c>
      <c r="C42" s="485">
        <v>3</v>
      </c>
      <c r="D42" s="485"/>
      <c r="E42" s="485"/>
      <c r="F42" s="289">
        <v>4</v>
      </c>
      <c r="G42" s="289">
        <v>5</v>
      </c>
      <c r="H42" s="289">
        <v>6</v>
      </c>
      <c r="I42" s="289">
        <v>7</v>
      </c>
      <c r="J42" s="289">
        <v>8</v>
      </c>
      <c r="K42" s="289">
        <v>9</v>
      </c>
      <c r="L42" s="289">
        <v>10</v>
      </c>
      <c r="M42" s="289">
        <v>11</v>
      </c>
      <c r="N42" s="289">
        <v>12</v>
      </c>
      <c r="P42" s="254"/>
      <c r="Q42" s="254"/>
      <c r="R42" s="254"/>
      <c r="S42" s="254"/>
      <c r="T42" s="254"/>
      <c r="U42" s="254"/>
      <c r="V42" s="254"/>
      <c r="W42" s="254"/>
      <c r="X42" s="254"/>
      <c r="Y42" s="254"/>
      <c r="Z42" s="254"/>
      <c r="AA42" s="254"/>
      <c r="AB42" s="254"/>
      <c r="AC42" s="254"/>
      <c r="AD42" s="254"/>
    </row>
    <row r="43" spans="1:30" ht="12" x14ac:dyDescent="0.2">
      <c r="A43" s="486" t="s">
        <v>513</v>
      </c>
      <c r="B43" s="487"/>
      <c r="C43" s="487"/>
      <c r="D43" s="487"/>
      <c r="E43" s="487"/>
      <c r="F43" s="487"/>
      <c r="G43" s="487"/>
      <c r="H43" s="487"/>
      <c r="I43" s="487"/>
      <c r="J43" s="487"/>
      <c r="K43" s="487"/>
      <c r="L43" s="487"/>
      <c r="M43" s="487"/>
      <c r="N43" s="488"/>
      <c r="P43" s="254"/>
      <c r="Q43" s="254"/>
      <c r="R43" s="254"/>
      <c r="S43" s="254"/>
      <c r="T43" s="254"/>
      <c r="U43" s="254"/>
      <c r="V43" s="290" t="s">
        <v>513</v>
      </c>
      <c r="W43" s="254"/>
      <c r="X43" s="254"/>
      <c r="Y43" s="254"/>
      <c r="Z43" s="254"/>
      <c r="AA43" s="254"/>
      <c r="AB43" s="254"/>
      <c r="AC43" s="254"/>
      <c r="AD43" s="254"/>
    </row>
    <row r="44" spans="1:30" ht="32.25" x14ac:dyDescent="0.2">
      <c r="A44" s="291" t="s">
        <v>51</v>
      </c>
      <c r="B44" s="292" t="s">
        <v>514</v>
      </c>
      <c r="C44" s="482" t="s">
        <v>515</v>
      </c>
      <c r="D44" s="482"/>
      <c r="E44" s="482"/>
      <c r="F44" s="293" t="s">
        <v>53</v>
      </c>
      <c r="G44" s="293"/>
      <c r="H44" s="293"/>
      <c r="I44" s="293" t="s">
        <v>51</v>
      </c>
      <c r="J44" s="294"/>
      <c r="K44" s="293"/>
      <c r="L44" s="294"/>
      <c r="M44" s="293"/>
      <c r="N44" s="295"/>
      <c r="P44" s="254"/>
      <c r="Q44" s="254"/>
      <c r="R44" s="254"/>
      <c r="S44" s="254"/>
      <c r="T44" s="254"/>
      <c r="U44" s="254"/>
      <c r="V44" s="290"/>
      <c r="W44" s="296" t="s">
        <v>515</v>
      </c>
      <c r="X44" s="254"/>
      <c r="Y44" s="254"/>
      <c r="Z44" s="254"/>
      <c r="AA44" s="254"/>
      <c r="AB44" s="254"/>
      <c r="AC44" s="254"/>
      <c r="AD44" s="254"/>
    </row>
    <row r="45" spans="1:30" ht="12" x14ac:dyDescent="0.2">
      <c r="A45" s="297"/>
      <c r="B45" s="298" t="s">
        <v>51</v>
      </c>
      <c r="C45" s="479" t="s">
        <v>516</v>
      </c>
      <c r="D45" s="479"/>
      <c r="E45" s="479"/>
      <c r="F45" s="299"/>
      <c r="G45" s="299"/>
      <c r="H45" s="299"/>
      <c r="I45" s="299"/>
      <c r="J45" s="300">
        <v>43.38</v>
      </c>
      <c r="K45" s="299"/>
      <c r="L45" s="300">
        <v>43.38</v>
      </c>
      <c r="M45" s="299"/>
      <c r="N45" s="301"/>
      <c r="P45" s="254"/>
      <c r="Q45" s="254"/>
      <c r="R45" s="254"/>
      <c r="S45" s="254"/>
      <c r="T45" s="254"/>
      <c r="U45" s="254"/>
      <c r="V45" s="290"/>
      <c r="W45" s="296"/>
      <c r="X45" s="264" t="s">
        <v>516</v>
      </c>
      <c r="Y45" s="254"/>
      <c r="Z45" s="254"/>
      <c r="AA45" s="254"/>
      <c r="AB45" s="254"/>
      <c r="AC45" s="254"/>
      <c r="AD45" s="254"/>
    </row>
    <row r="46" spans="1:30" ht="12" x14ac:dyDescent="0.2">
      <c r="A46" s="297"/>
      <c r="B46" s="298"/>
      <c r="C46" s="479" t="s">
        <v>517</v>
      </c>
      <c r="D46" s="479"/>
      <c r="E46" s="479"/>
      <c r="F46" s="299" t="s">
        <v>518</v>
      </c>
      <c r="G46" s="299" t="s">
        <v>519</v>
      </c>
      <c r="H46" s="299"/>
      <c r="I46" s="299" t="s">
        <v>519</v>
      </c>
      <c r="J46" s="300"/>
      <c r="K46" s="299"/>
      <c r="L46" s="300"/>
      <c r="M46" s="299"/>
      <c r="N46" s="301"/>
      <c r="P46" s="254"/>
      <c r="Q46" s="254"/>
      <c r="R46" s="254"/>
      <c r="S46" s="254"/>
      <c r="T46" s="254"/>
      <c r="U46" s="254"/>
      <c r="V46" s="290"/>
      <c r="W46" s="296"/>
      <c r="X46" s="254"/>
      <c r="Y46" s="264" t="s">
        <v>517</v>
      </c>
      <c r="Z46" s="254"/>
      <c r="AA46" s="254"/>
      <c r="AB46" s="254"/>
      <c r="AC46" s="254"/>
      <c r="AD46" s="254"/>
    </row>
    <row r="47" spans="1:30" ht="12" x14ac:dyDescent="0.2">
      <c r="A47" s="297"/>
      <c r="B47" s="298"/>
      <c r="C47" s="483" t="s">
        <v>520</v>
      </c>
      <c r="D47" s="483"/>
      <c r="E47" s="483"/>
      <c r="F47" s="302"/>
      <c r="G47" s="302"/>
      <c r="H47" s="302"/>
      <c r="I47" s="302"/>
      <c r="J47" s="303">
        <v>43.38</v>
      </c>
      <c r="K47" s="302"/>
      <c r="L47" s="303">
        <v>43.38</v>
      </c>
      <c r="M47" s="302"/>
      <c r="N47" s="304"/>
      <c r="P47" s="254"/>
      <c r="Q47" s="254"/>
      <c r="R47" s="254"/>
      <c r="S47" s="254"/>
      <c r="T47" s="254"/>
      <c r="U47" s="254"/>
      <c r="V47" s="290"/>
      <c r="W47" s="296"/>
      <c r="X47" s="254"/>
      <c r="Y47" s="254"/>
      <c r="Z47" s="264" t="s">
        <v>520</v>
      </c>
      <c r="AA47" s="254"/>
      <c r="AB47" s="254"/>
      <c r="AC47" s="254"/>
      <c r="AD47" s="254"/>
    </row>
    <row r="48" spans="1:30" ht="12" x14ac:dyDescent="0.2">
      <c r="A48" s="297"/>
      <c r="B48" s="298"/>
      <c r="C48" s="479" t="s">
        <v>521</v>
      </c>
      <c r="D48" s="479"/>
      <c r="E48" s="479"/>
      <c r="F48" s="299"/>
      <c r="G48" s="299"/>
      <c r="H48" s="299"/>
      <c r="I48" s="299"/>
      <c r="J48" s="300"/>
      <c r="K48" s="299"/>
      <c r="L48" s="300">
        <v>43.38</v>
      </c>
      <c r="M48" s="299"/>
      <c r="N48" s="301"/>
      <c r="P48" s="254"/>
      <c r="Q48" s="254"/>
      <c r="R48" s="254"/>
      <c r="S48" s="254"/>
      <c r="T48" s="254"/>
      <c r="U48" s="254"/>
      <c r="V48" s="290"/>
      <c r="W48" s="296"/>
      <c r="X48" s="254"/>
      <c r="Y48" s="264" t="s">
        <v>521</v>
      </c>
      <c r="Z48" s="254"/>
      <c r="AA48" s="254"/>
      <c r="AB48" s="254"/>
      <c r="AC48" s="254"/>
      <c r="AD48" s="254"/>
    </row>
    <row r="49" spans="1:30" ht="22.5" x14ac:dyDescent="0.2">
      <c r="A49" s="297"/>
      <c r="B49" s="298" t="s">
        <v>522</v>
      </c>
      <c r="C49" s="479" t="s">
        <v>523</v>
      </c>
      <c r="D49" s="479"/>
      <c r="E49" s="479"/>
      <c r="F49" s="299" t="s">
        <v>524</v>
      </c>
      <c r="G49" s="299" t="s">
        <v>376</v>
      </c>
      <c r="H49" s="299"/>
      <c r="I49" s="299" t="s">
        <v>376</v>
      </c>
      <c r="J49" s="300"/>
      <c r="K49" s="299"/>
      <c r="L49" s="300">
        <v>32.54</v>
      </c>
      <c r="M49" s="299"/>
      <c r="N49" s="301"/>
      <c r="P49" s="254"/>
      <c r="Q49" s="254"/>
      <c r="R49" s="254"/>
      <c r="S49" s="254"/>
      <c r="T49" s="254"/>
      <c r="U49" s="254"/>
      <c r="V49" s="290"/>
      <c r="W49" s="296"/>
      <c r="X49" s="254"/>
      <c r="Y49" s="264" t="s">
        <v>523</v>
      </c>
      <c r="Z49" s="254"/>
      <c r="AA49" s="254"/>
      <c r="AB49" s="254"/>
      <c r="AC49" s="254"/>
      <c r="AD49" s="254"/>
    </row>
    <row r="50" spans="1:30" ht="22.5" x14ac:dyDescent="0.2">
      <c r="A50" s="297"/>
      <c r="B50" s="298" t="s">
        <v>525</v>
      </c>
      <c r="C50" s="479" t="s">
        <v>526</v>
      </c>
      <c r="D50" s="479"/>
      <c r="E50" s="479"/>
      <c r="F50" s="299" t="s">
        <v>524</v>
      </c>
      <c r="G50" s="299" t="s">
        <v>296</v>
      </c>
      <c r="H50" s="299"/>
      <c r="I50" s="299" t="s">
        <v>296</v>
      </c>
      <c r="J50" s="300"/>
      <c r="K50" s="299"/>
      <c r="L50" s="300">
        <v>15.62</v>
      </c>
      <c r="M50" s="299"/>
      <c r="N50" s="301"/>
      <c r="P50" s="254"/>
      <c r="Q50" s="254"/>
      <c r="R50" s="254"/>
      <c r="S50" s="254"/>
      <c r="T50" s="254"/>
      <c r="U50" s="254"/>
      <c r="V50" s="290"/>
      <c r="W50" s="296"/>
      <c r="X50" s="254"/>
      <c r="Y50" s="264" t="s">
        <v>526</v>
      </c>
      <c r="Z50" s="254"/>
      <c r="AA50" s="254"/>
      <c r="AB50" s="254"/>
      <c r="AC50" s="254"/>
      <c r="AD50" s="254"/>
    </row>
    <row r="51" spans="1:30" ht="12" x14ac:dyDescent="0.2">
      <c r="A51" s="305"/>
      <c r="B51" s="306"/>
      <c r="C51" s="482" t="s">
        <v>54</v>
      </c>
      <c r="D51" s="482"/>
      <c r="E51" s="482"/>
      <c r="F51" s="293"/>
      <c r="G51" s="293"/>
      <c r="H51" s="293"/>
      <c r="I51" s="293"/>
      <c r="J51" s="294"/>
      <c r="K51" s="293"/>
      <c r="L51" s="294">
        <v>91.54</v>
      </c>
      <c r="M51" s="302"/>
      <c r="N51" s="295"/>
      <c r="P51" s="254"/>
      <c r="Q51" s="254"/>
      <c r="R51" s="254"/>
      <c r="S51" s="254"/>
      <c r="T51" s="254"/>
      <c r="U51" s="254"/>
      <c r="V51" s="290"/>
      <c r="W51" s="296"/>
      <c r="X51" s="254"/>
      <c r="Y51" s="254"/>
      <c r="Z51" s="254"/>
      <c r="AA51" s="296" t="s">
        <v>54</v>
      </c>
      <c r="AB51" s="254"/>
      <c r="AC51" s="254"/>
      <c r="AD51" s="254"/>
    </row>
    <row r="52" spans="1:30" ht="1.5" customHeight="1" x14ac:dyDescent="0.2">
      <c r="A52" s="307"/>
      <c r="B52" s="306"/>
      <c r="C52" s="306"/>
      <c r="D52" s="306"/>
      <c r="E52" s="306"/>
      <c r="F52" s="307"/>
      <c r="G52" s="307"/>
      <c r="H52" s="307"/>
      <c r="I52" s="307"/>
      <c r="J52" s="308"/>
      <c r="K52" s="307"/>
      <c r="L52" s="308"/>
      <c r="M52" s="299"/>
      <c r="N52" s="308"/>
      <c r="P52" s="254"/>
      <c r="Q52" s="254"/>
      <c r="R52" s="254"/>
      <c r="S52" s="254"/>
      <c r="T52" s="254"/>
      <c r="U52" s="254"/>
      <c r="V52" s="290"/>
      <c r="W52" s="296"/>
      <c r="X52" s="254"/>
      <c r="Y52" s="254"/>
      <c r="Z52" s="254"/>
      <c r="AA52" s="296"/>
      <c r="AB52" s="254"/>
      <c r="AC52" s="254"/>
      <c r="AD52" s="254"/>
    </row>
    <row r="53" spans="1:30" ht="2.25" customHeight="1" x14ac:dyDescent="0.2">
      <c r="B53" s="267"/>
      <c r="C53" s="267"/>
      <c r="D53" s="267"/>
      <c r="E53" s="267"/>
      <c r="F53" s="267"/>
      <c r="G53" s="267"/>
      <c r="H53" s="267"/>
      <c r="I53" s="267"/>
      <c r="J53" s="267"/>
      <c r="K53" s="267"/>
      <c r="L53" s="309"/>
      <c r="M53" s="310"/>
      <c r="N53" s="311"/>
      <c r="P53" s="254"/>
      <c r="Q53" s="254"/>
      <c r="R53" s="254"/>
      <c r="S53" s="254"/>
      <c r="T53" s="254"/>
      <c r="U53" s="254"/>
      <c r="V53" s="254"/>
      <c r="W53" s="254"/>
      <c r="X53" s="254"/>
      <c r="Y53" s="254"/>
      <c r="Z53" s="254"/>
      <c r="AA53" s="254"/>
      <c r="AB53" s="254"/>
      <c r="AC53" s="254"/>
      <c r="AD53" s="254"/>
    </row>
    <row r="54" spans="1:30" x14ac:dyDescent="0.2">
      <c r="A54" s="312"/>
      <c r="B54" s="313"/>
      <c r="C54" s="482" t="s">
        <v>57</v>
      </c>
      <c r="D54" s="482"/>
      <c r="E54" s="482"/>
      <c r="F54" s="482"/>
      <c r="G54" s="482"/>
      <c r="H54" s="482"/>
      <c r="I54" s="482"/>
      <c r="J54" s="482"/>
      <c r="K54" s="482"/>
      <c r="L54" s="314"/>
      <c r="M54" s="315"/>
      <c r="N54" s="316"/>
      <c r="P54" s="254"/>
      <c r="Q54" s="254"/>
      <c r="R54" s="254"/>
      <c r="S54" s="254"/>
      <c r="T54" s="254"/>
      <c r="U54" s="254"/>
      <c r="V54" s="254"/>
      <c r="W54" s="254"/>
      <c r="X54" s="254"/>
      <c r="Y54" s="254"/>
      <c r="Z54" s="254"/>
      <c r="AA54" s="254"/>
      <c r="AB54" s="296" t="s">
        <v>57</v>
      </c>
      <c r="AC54" s="254"/>
      <c r="AD54" s="254"/>
    </row>
    <row r="55" spans="1:30" x14ac:dyDescent="0.2">
      <c r="A55" s="317"/>
      <c r="B55" s="298"/>
      <c r="C55" s="479" t="s">
        <v>527</v>
      </c>
      <c r="D55" s="479"/>
      <c r="E55" s="479"/>
      <c r="F55" s="479"/>
      <c r="G55" s="479"/>
      <c r="H55" s="479"/>
      <c r="I55" s="479"/>
      <c r="J55" s="479"/>
      <c r="K55" s="479"/>
      <c r="L55" s="318">
        <v>43.38</v>
      </c>
      <c r="M55" s="319"/>
      <c r="N55" s="320"/>
      <c r="P55" s="254"/>
      <c r="Q55" s="254"/>
      <c r="R55" s="254"/>
      <c r="S55" s="254"/>
      <c r="T55" s="254"/>
      <c r="U55" s="254"/>
      <c r="V55" s="254"/>
      <c r="W55" s="254"/>
      <c r="X55" s="254"/>
      <c r="Y55" s="254"/>
      <c r="Z55" s="254"/>
      <c r="AA55" s="254"/>
      <c r="AB55" s="296"/>
      <c r="AC55" s="264" t="s">
        <v>527</v>
      </c>
      <c r="AD55" s="254"/>
    </row>
    <row r="56" spans="1:30" x14ac:dyDescent="0.2">
      <c r="A56" s="317"/>
      <c r="B56" s="298"/>
      <c r="C56" s="479" t="s">
        <v>528</v>
      </c>
      <c r="D56" s="479"/>
      <c r="E56" s="479"/>
      <c r="F56" s="479"/>
      <c r="G56" s="479"/>
      <c r="H56" s="479"/>
      <c r="I56" s="479"/>
      <c r="J56" s="479"/>
      <c r="K56" s="479"/>
      <c r="L56" s="318"/>
      <c r="M56" s="319"/>
      <c r="N56" s="320"/>
      <c r="P56" s="254"/>
      <c r="Q56" s="254"/>
      <c r="R56" s="254"/>
      <c r="S56" s="254"/>
      <c r="T56" s="254"/>
      <c r="U56" s="254"/>
      <c r="V56" s="254"/>
      <c r="W56" s="254"/>
      <c r="X56" s="254"/>
      <c r="Y56" s="254"/>
      <c r="Z56" s="254"/>
      <c r="AA56" s="254"/>
      <c r="AB56" s="296"/>
      <c r="AC56" s="264" t="s">
        <v>528</v>
      </c>
      <c r="AD56" s="254"/>
    </row>
    <row r="57" spans="1:30" x14ac:dyDescent="0.2">
      <c r="A57" s="317"/>
      <c r="B57" s="298"/>
      <c r="C57" s="479" t="s">
        <v>529</v>
      </c>
      <c r="D57" s="479"/>
      <c r="E57" s="479"/>
      <c r="F57" s="479"/>
      <c r="G57" s="479"/>
      <c r="H57" s="479"/>
      <c r="I57" s="479"/>
      <c r="J57" s="479"/>
      <c r="K57" s="479"/>
      <c r="L57" s="318">
        <v>43.38</v>
      </c>
      <c r="M57" s="319"/>
      <c r="N57" s="320"/>
      <c r="P57" s="254"/>
      <c r="Q57" s="254"/>
      <c r="R57" s="254"/>
      <c r="S57" s="254"/>
      <c r="T57" s="254"/>
      <c r="U57" s="254"/>
      <c r="V57" s="254"/>
      <c r="W57" s="254"/>
      <c r="X57" s="254"/>
      <c r="Y57" s="254"/>
      <c r="Z57" s="254"/>
      <c r="AA57" s="254"/>
      <c r="AB57" s="296"/>
      <c r="AC57" s="264" t="s">
        <v>529</v>
      </c>
      <c r="AD57" s="254"/>
    </row>
    <row r="58" spans="1:30" x14ac:dyDescent="0.2">
      <c r="A58" s="317"/>
      <c r="B58" s="298"/>
      <c r="C58" s="479" t="s">
        <v>61</v>
      </c>
      <c r="D58" s="479"/>
      <c r="E58" s="479"/>
      <c r="F58" s="479"/>
      <c r="G58" s="479"/>
      <c r="H58" s="479"/>
      <c r="I58" s="479"/>
      <c r="J58" s="479"/>
      <c r="K58" s="479"/>
      <c r="L58" s="318">
        <v>91.54</v>
      </c>
      <c r="M58" s="319"/>
      <c r="N58" s="320">
        <v>3505</v>
      </c>
      <c r="P58" s="254"/>
      <c r="Q58" s="254"/>
      <c r="R58" s="254"/>
      <c r="S58" s="254"/>
      <c r="T58" s="254"/>
      <c r="U58" s="254"/>
      <c r="V58" s="254"/>
      <c r="W58" s="254"/>
      <c r="X58" s="254"/>
      <c r="Y58" s="254"/>
      <c r="Z58" s="254"/>
      <c r="AA58" s="254"/>
      <c r="AB58" s="296"/>
      <c r="AC58" s="264" t="s">
        <v>61</v>
      </c>
      <c r="AD58" s="254"/>
    </row>
    <row r="59" spans="1:30" x14ac:dyDescent="0.2">
      <c r="A59" s="317"/>
      <c r="B59" s="298" t="s">
        <v>191</v>
      </c>
      <c r="C59" s="479" t="s">
        <v>530</v>
      </c>
      <c r="D59" s="479"/>
      <c r="E59" s="479"/>
      <c r="F59" s="479"/>
      <c r="G59" s="479"/>
      <c r="H59" s="479"/>
      <c r="I59" s="479"/>
      <c r="J59" s="479"/>
      <c r="K59" s="479"/>
      <c r="L59" s="318">
        <v>91.54</v>
      </c>
      <c r="M59" s="319" t="s">
        <v>531</v>
      </c>
      <c r="N59" s="320">
        <v>3505</v>
      </c>
      <c r="P59" s="254"/>
      <c r="Q59" s="254"/>
      <c r="R59" s="254"/>
      <c r="S59" s="254"/>
      <c r="T59" s="254"/>
      <c r="U59" s="254"/>
      <c r="V59" s="254"/>
      <c r="W59" s="254"/>
      <c r="X59" s="254"/>
      <c r="Y59" s="254"/>
      <c r="Z59" s="254"/>
      <c r="AA59" s="254"/>
      <c r="AB59" s="296"/>
      <c r="AC59" s="264" t="s">
        <v>530</v>
      </c>
      <c r="AD59" s="254"/>
    </row>
    <row r="60" spans="1:30" x14ac:dyDescent="0.2">
      <c r="A60" s="317"/>
      <c r="B60" s="298"/>
      <c r="C60" s="479" t="s">
        <v>532</v>
      </c>
      <c r="D60" s="479"/>
      <c r="E60" s="479"/>
      <c r="F60" s="479"/>
      <c r="G60" s="479"/>
      <c r="H60" s="479"/>
      <c r="I60" s="479"/>
      <c r="J60" s="479"/>
      <c r="K60" s="479"/>
      <c r="L60" s="318"/>
      <c r="M60" s="319"/>
      <c r="N60" s="320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96"/>
      <c r="AC60" s="264" t="s">
        <v>532</v>
      </c>
      <c r="AD60" s="254"/>
    </row>
    <row r="61" spans="1:30" x14ac:dyDescent="0.2">
      <c r="A61" s="317"/>
      <c r="B61" s="298"/>
      <c r="C61" s="479" t="s">
        <v>533</v>
      </c>
      <c r="D61" s="479"/>
      <c r="E61" s="479"/>
      <c r="F61" s="479"/>
      <c r="G61" s="479"/>
      <c r="H61" s="479"/>
      <c r="I61" s="479"/>
      <c r="J61" s="479"/>
      <c r="K61" s="479"/>
      <c r="L61" s="318">
        <v>43.38</v>
      </c>
      <c r="M61" s="319"/>
      <c r="N61" s="320"/>
      <c r="P61" s="254"/>
      <c r="Q61" s="254"/>
      <c r="R61" s="254"/>
      <c r="S61" s="254"/>
      <c r="T61" s="254"/>
      <c r="U61" s="254"/>
      <c r="V61" s="254"/>
      <c r="W61" s="254"/>
      <c r="X61" s="254"/>
      <c r="Y61" s="254"/>
      <c r="Z61" s="254"/>
      <c r="AA61" s="254"/>
      <c r="AB61" s="296"/>
      <c r="AC61" s="264" t="s">
        <v>533</v>
      </c>
      <c r="AD61" s="254"/>
    </row>
    <row r="62" spans="1:30" x14ac:dyDescent="0.2">
      <c r="A62" s="317"/>
      <c r="B62" s="298"/>
      <c r="C62" s="479" t="s">
        <v>534</v>
      </c>
      <c r="D62" s="479"/>
      <c r="E62" s="479"/>
      <c r="F62" s="479"/>
      <c r="G62" s="479"/>
      <c r="H62" s="479"/>
      <c r="I62" s="479"/>
      <c r="J62" s="479"/>
      <c r="K62" s="479"/>
      <c r="L62" s="318">
        <v>32.54</v>
      </c>
      <c r="M62" s="319"/>
      <c r="N62" s="320"/>
      <c r="P62" s="254"/>
      <c r="Q62" s="254"/>
      <c r="R62" s="254"/>
      <c r="S62" s="254"/>
      <c r="T62" s="254"/>
      <c r="U62" s="254"/>
      <c r="V62" s="254"/>
      <c r="W62" s="254"/>
      <c r="X62" s="254"/>
      <c r="Y62" s="254"/>
      <c r="Z62" s="254"/>
      <c r="AA62" s="254"/>
      <c r="AB62" s="296"/>
      <c r="AC62" s="264" t="s">
        <v>534</v>
      </c>
      <c r="AD62" s="254"/>
    </row>
    <row r="63" spans="1:30" x14ac:dyDescent="0.2">
      <c r="A63" s="317"/>
      <c r="B63" s="298"/>
      <c r="C63" s="479" t="s">
        <v>535</v>
      </c>
      <c r="D63" s="479"/>
      <c r="E63" s="479"/>
      <c r="F63" s="479"/>
      <c r="G63" s="479"/>
      <c r="H63" s="479"/>
      <c r="I63" s="479"/>
      <c r="J63" s="479"/>
      <c r="K63" s="479"/>
      <c r="L63" s="318">
        <v>15.62</v>
      </c>
      <c r="M63" s="319"/>
      <c r="N63" s="320"/>
      <c r="P63" s="254"/>
      <c r="Q63" s="254"/>
      <c r="R63" s="254"/>
      <c r="S63" s="254"/>
      <c r="T63" s="254"/>
      <c r="U63" s="254"/>
      <c r="V63" s="254"/>
      <c r="W63" s="254"/>
      <c r="X63" s="254"/>
      <c r="Y63" s="254"/>
      <c r="Z63" s="254"/>
      <c r="AA63" s="254"/>
      <c r="AB63" s="296"/>
      <c r="AC63" s="264" t="s">
        <v>535</v>
      </c>
      <c r="AD63" s="254"/>
    </row>
    <row r="64" spans="1:30" x14ac:dyDescent="0.2">
      <c r="A64" s="317"/>
      <c r="B64" s="298"/>
      <c r="C64" s="479" t="s">
        <v>536</v>
      </c>
      <c r="D64" s="479"/>
      <c r="E64" s="479"/>
      <c r="F64" s="479"/>
      <c r="G64" s="479"/>
      <c r="H64" s="479"/>
      <c r="I64" s="479"/>
      <c r="J64" s="479"/>
      <c r="K64" s="479"/>
      <c r="L64" s="318">
        <v>43.38</v>
      </c>
      <c r="M64" s="319"/>
      <c r="N64" s="320"/>
      <c r="P64" s="254"/>
      <c r="Q64" s="254"/>
      <c r="R64" s="254"/>
      <c r="S64" s="254"/>
      <c r="T64" s="254"/>
      <c r="U64" s="254"/>
      <c r="V64" s="254"/>
      <c r="W64" s="254"/>
      <c r="X64" s="254"/>
      <c r="Y64" s="254"/>
      <c r="Z64" s="254"/>
      <c r="AA64" s="254"/>
      <c r="AB64" s="296"/>
      <c r="AC64" s="264" t="s">
        <v>536</v>
      </c>
      <c r="AD64" s="254"/>
    </row>
    <row r="65" spans="1:30" x14ac:dyDescent="0.2">
      <c r="A65" s="317"/>
      <c r="B65" s="298"/>
      <c r="C65" s="479" t="s">
        <v>537</v>
      </c>
      <c r="D65" s="479"/>
      <c r="E65" s="479"/>
      <c r="F65" s="479"/>
      <c r="G65" s="479"/>
      <c r="H65" s="479"/>
      <c r="I65" s="479"/>
      <c r="J65" s="479"/>
      <c r="K65" s="479"/>
      <c r="L65" s="318">
        <v>32.54</v>
      </c>
      <c r="M65" s="319"/>
      <c r="N65" s="320"/>
      <c r="P65" s="254"/>
      <c r="Q65" s="254"/>
      <c r="R65" s="254"/>
      <c r="S65" s="254"/>
      <c r="T65" s="254"/>
      <c r="U65" s="254"/>
      <c r="V65" s="254"/>
      <c r="W65" s="254"/>
      <c r="X65" s="254"/>
      <c r="Y65" s="254"/>
      <c r="Z65" s="254"/>
      <c r="AA65" s="254"/>
      <c r="AB65" s="296"/>
      <c r="AC65" s="264" t="s">
        <v>537</v>
      </c>
      <c r="AD65" s="254"/>
    </row>
    <row r="66" spans="1:30" x14ac:dyDescent="0.2">
      <c r="A66" s="317"/>
      <c r="B66" s="298"/>
      <c r="C66" s="479" t="s">
        <v>538</v>
      </c>
      <c r="D66" s="479"/>
      <c r="E66" s="479"/>
      <c r="F66" s="479"/>
      <c r="G66" s="479"/>
      <c r="H66" s="479"/>
      <c r="I66" s="479"/>
      <c r="J66" s="479"/>
      <c r="K66" s="479"/>
      <c r="L66" s="318">
        <v>15.62</v>
      </c>
      <c r="M66" s="319"/>
      <c r="N66" s="320"/>
      <c r="P66" s="254"/>
      <c r="Q66" s="254"/>
      <c r="R66" s="254"/>
      <c r="S66" s="254"/>
      <c r="T66" s="254"/>
      <c r="U66" s="254"/>
      <c r="V66" s="254"/>
      <c r="W66" s="254"/>
      <c r="X66" s="254"/>
      <c r="Y66" s="254"/>
      <c r="Z66" s="254"/>
      <c r="AA66" s="254"/>
      <c r="AB66" s="296"/>
      <c r="AC66" s="264" t="s">
        <v>538</v>
      </c>
      <c r="AD66" s="254"/>
    </row>
    <row r="67" spans="1:30" x14ac:dyDescent="0.2">
      <c r="A67" s="317"/>
      <c r="B67" s="308"/>
      <c r="C67" s="480" t="s">
        <v>429</v>
      </c>
      <c r="D67" s="480"/>
      <c r="E67" s="480"/>
      <c r="F67" s="480"/>
      <c r="G67" s="480"/>
      <c r="H67" s="480"/>
      <c r="I67" s="480"/>
      <c r="J67" s="480"/>
      <c r="K67" s="480"/>
      <c r="L67" s="321">
        <v>91.54</v>
      </c>
      <c r="M67" s="322"/>
      <c r="N67" s="323">
        <v>3505</v>
      </c>
      <c r="P67" s="254"/>
      <c r="Q67" s="254"/>
      <c r="R67" s="254"/>
      <c r="S67" s="254"/>
      <c r="T67" s="254"/>
      <c r="U67" s="254"/>
      <c r="V67" s="254"/>
      <c r="W67" s="254"/>
      <c r="X67" s="254"/>
      <c r="Y67" s="254"/>
      <c r="Z67" s="254"/>
      <c r="AA67" s="254"/>
      <c r="AB67" s="296"/>
      <c r="AC67" s="254"/>
      <c r="AD67" s="296" t="s">
        <v>429</v>
      </c>
    </row>
    <row r="68" spans="1:30" ht="1.5" customHeight="1" x14ac:dyDescent="0.2">
      <c r="B68" s="308"/>
      <c r="C68" s="306"/>
      <c r="D68" s="306"/>
      <c r="E68" s="306"/>
      <c r="F68" s="306"/>
      <c r="G68" s="306"/>
      <c r="H68" s="306"/>
      <c r="I68" s="306"/>
      <c r="J68" s="306"/>
      <c r="K68" s="306"/>
      <c r="L68" s="321"/>
      <c r="M68" s="324"/>
      <c r="N68" s="325"/>
      <c r="P68" s="254"/>
      <c r="Q68" s="254"/>
      <c r="R68" s="254"/>
      <c r="S68" s="254"/>
      <c r="T68" s="254"/>
      <c r="U68" s="254"/>
      <c r="V68" s="254"/>
      <c r="W68" s="254"/>
      <c r="X68" s="254"/>
      <c r="Y68" s="254"/>
      <c r="Z68" s="254"/>
      <c r="AA68" s="254"/>
      <c r="AB68" s="254"/>
      <c r="AC68" s="254"/>
      <c r="AD68" s="254"/>
    </row>
    <row r="69" spans="1:30" ht="53.25" customHeight="1" x14ac:dyDescent="0.2">
      <c r="A69" s="326"/>
      <c r="B69" s="326"/>
      <c r="C69" s="326"/>
      <c r="D69" s="326"/>
      <c r="E69" s="326"/>
      <c r="F69" s="326"/>
      <c r="G69" s="326"/>
      <c r="H69" s="326"/>
      <c r="I69" s="326"/>
      <c r="J69" s="326"/>
      <c r="K69" s="326"/>
      <c r="L69" s="326"/>
      <c r="M69" s="326"/>
      <c r="N69" s="326"/>
      <c r="P69" s="254"/>
      <c r="Q69" s="254"/>
      <c r="R69" s="254"/>
      <c r="S69" s="254"/>
      <c r="T69" s="254"/>
      <c r="U69" s="254"/>
      <c r="V69" s="254"/>
      <c r="W69" s="254"/>
      <c r="X69" s="254"/>
      <c r="Y69" s="254"/>
      <c r="Z69" s="254"/>
      <c r="AA69" s="254"/>
      <c r="AB69" s="254"/>
      <c r="AC69" s="254"/>
      <c r="AD69" s="254"/>
    </row>
    <row r="70" spans="1:30" x14ac:dyDescent="0.2">
      <c r="B70" s="327" t="s">
        <v>68</v>
      </c>
      <c r="C70" s="481" t="s">
        <v>539</v>
      </c>
      <c r="D70" s="481"/>
      <c r="E70" s="481"/>
      <c r="F70" s="481"/>
      <c r="G70" s="481"/>
      <c r="H70" s="481"/>
      <c r="I70" s="481"/>
      <c r="J70" s="481"/>
      <c r="K70" s="481"/>
      <c r="L70" s="481"/>
    </row>
    <row r="71" spans="1:30" ht="13.5" customHeight="1" x14ac:dyDescent="0.2">
      <c r="B71" s="255"/>
      <c r="C71" s="478" t="s">
        <v>69</v>
      </c>
      <c r="D71" s="478"/>
      <c r="E71" s="478"/>
      <c r="F71" s="478"/>
      <c r="G71" s="478"/>
      <c r="H71" s="478"/>
      <c r="I71" s="478"/>
      <c r="J71" s="478"/>
      <c r="K71" s="478"/>
      <c r="L71" s="478"/>
    </row>
    <row r="72" spans="1:30" ht="12.75" customHeight="1" x14ac:dyDescent="0.2">
      <c r="B72" s="327" t="s">
        <v>70</v>
      </c>
      <c r="C72" s="481"/>
      <c r="D72" s="481"/>
      <c r="E72" s="481"/>
      <c r="F72" s="481"/>
      <c r="G72" s="481"/>
      <c r="H72" s="481"/>
      <c r="I72" s="481"/>
      <c r="J72" s="481"/>
      <c r="K72" s="481"/>
      <c r="L72" s="481"/>
    </row>
    <row r="73" spans="1:30" ht="13.5" customHeight="1" x14ac:dyDescent="0.2">
      <c r="C73" s="478" t="s">
        <v>69</v>
      </c>
      <c r="D73" s="478"/>
      <c r="E73" s="478"/>
      <c r="F73" s="478"/>
      <c r="G73" s="478"/>
      <c r="H73" s="478"/>
      <c r="I73" s="478"/>
      <c r="J73" s="478"/>
      <c r="K73" s="478"/>
      <c r="L73" s="478"/>
    </row>
    <row r="75" spans="1:30" x14ac:dyDescent="0.2">
      <c r="B75" s="328"/>
      <c r="D75" s="328"/>
      <c r="F75" s="328"/>
      <c r="P75" s="254"/>
      <c r="Q75" s="254"/>
      <c r="R75" s="254"/>
      <c r="S75" s="254"/>
      <c r="T75" s="254"/>
      <c r="U75" s="254"/>
      <c r="V75" s="254"/>
      <c r="W75" s="254"/>
      <c r="X75" s="254"/>
      <c r="Y75" s="254"/>
      <c r="Z75" s="254"/>
      <c r="AA75" s="254"/>
      <c r="AB75" s="254"/>
      <c r="AC75" s="254"/>
      <c r="AD75" s="254"/>
    </row>
  </sheetData>
  <mergeCells count="53">
    <mergeCell ref="A22:N22"/>
    <mergeCell ref="A8:C8"/>
    <mergeCell ref="K8:N8"/>
    <mergeCell ref="A9:D9"/>
    <mergeCell ref="J9:N9"/>
    <mergeCell ref="A10:D10"/>
    <mergeCell ref="J10:N10"/>
    <mergeCell ref="D14:N14"/>
    <mergeCell ref="A17:N17"/>
    <mergeCell ref="A18:N18"/>
    <mergeCell ref="A20:N20"/>
    <mergeCell ref="A21:N21"/>
    <mergeCell ref="A24:N24"/>
    <mergeCell ref="A25:N25"/>
    <mergeCell ref="B27:F27"/>
    <mergeCell ref="B28:F28"/>
    <mergeCell ref="L37:M37"/>
    <mergeCell ref="C50:E50"/>
    <mergeCell ref="J39:L40"/>
    <mergeCell ref="M39:M41"/>
    <mergeCell ref="N39:N41"/>
    <mergeCell ref="C42:E42"/>
    <mergeCell ref="A43:N43"/>
    <mergeCell ref="C44:E44"/>
    <mergeCell ref="A39:A41"/>
    <mergeCell ref="B39:B41"/>
    <mergeCell ref="C39:E41"/>
    <mergeCell ref="F39:F41"/>
    <mergeCell ref="G39:I40"/>
    <mergeCell ref="C45:E45"/>
    <mergeCell ref="C46:E46"/>
    <mergeCell ref="C47:E47"/>
    <mergeCell ref="C48:E48"/>
    <mergeCell ref="C49:E49"/>
    <mergeCell ref="C64:K64"/>
    <mergeCell ref="C51:E51"/>
    <mergeCell ref="C54:K54"/>
    <mergeCell ref="C55:K55"/>
    <mergeCell ref="C56:K56"/>
    <mergeCell ref="C57:K57"/>
    <mergeCell ref="C58:K58"/>
    <mergeCell ref="C59:K59"/>
    <mergeCell ref="C60:K60"/>
    <mergeCell ref="C61:K61"/>
    <mergeCell ref="C62:K62"/>
    <mergeCell ref="C63:K63"/>
    <mergeCell ref="C73:L73"/>
    <mergeCell ref="C65:K65"/>
    <mergeCell ref="C66:K66"/>
    <mergeCell ref="C67:K67"/>
    <mergeCell ref="C70:L70"/>
    <mergeCell ref="C71:L71"/>
    <mergeCell ref="C72:L72"/>
  </mergeCells>
  <printOptions horizontalCentered="1"/>
  <pageMargins left="0.39370077848434498" right="0.23622047901153601" top="0.35433071851730302" bottom="0.31496062874794001" header="0.118110239505768" footer="0.118110239505768"/>
  <pageSetup paperSize="9" orientation="landscape" r:id="rId1"/>
  <headerFooter>
    <oddHeader>&amp;LГРАНД-Смета, версия 2021.2</oddHeader>
    <oddFooter>&amp;R&amp;8Страница &amp;P</oddFooter>
  </headerFooter>
  <rowBreaks count="1" manualBreakCount="1">
    <brk id="38" max="7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E76"/>
  <sheetViews>
    <sheetView topLeftCell="A4" zoomScale="115" zoomScaleNormal="115" workbookViewId="0">
      <selection activeCell="A169" sqref="A169:M169"/>
    </sheetView>
  </sheetViews>
  <sheetFormatPr defaultRowHeight="11.25" customHeight="1" x14ac:dyDescent="0.2"/>
  <cols>
    <col min="1" max="1" width="8.140625" style="254" customWidth="1"/>
    <col min="2" max="2" width="20.140625" style="254" customWidth="1"/>
    <col min="3" max="4" width="10.42578125" style="254" customWidth="1"/>
    <col min="5" max="5" width="13.28515625" style="254" customWidth="1"/>
    <col min="6" max="6" width="8.5703125" style="254" customWidth="1"/>
    <col min="7" max="7" width="7.85546875" style="254" customWidth="1"/>
    <col min="8" max="8" width="8.42578125" style="254" customWidth="1"/>
    <col min="9" max="9" width="8.7109375" style="254" customWidth="1"/>
    <col min="10" max="10" width="8.140625" style="254" customWidth="1"/>
    <col min="11" max="11" width="8.5703125" style="254" customWidth="1"/>
    <col min="12" max="12" width="10" style="254" customWidth="1"/>
    <col min="13" max="13" width="6.5703125" style="254" customWidth="1"/>
    <col min="14" max="14" width="9.7109375" style="254" customWidth="1"/>
    <col min="15" max="15" width="9.140625" style="254" customWidth="1"/>
    <col min="16" max="16" width="49.140625" style="264" hidden="1" customWidth="1"/>
    <col min="17" max="17" width="43" style="264" hidden="1" customWidth="1"/>
    <col min="18" max="18" width="100.28515625" style="264" hidden="1" customWidth="1"/>
    <col min="19" max="22" width="139" style="264" hidden="1" customWidth="1"/>
    <col min="23" max="27" width="34.140625" style="264" hidden="1" customWidth="1"/>
    <col min="28" max="31" width="84.42578125" style="264" hidden="1" customWidth="1"/>
    <col min="32" max="16384" width="9.140625" style="254"/>
  </cols>
  <sheetData>
    <row r="1" spans="1:31" hidden="1" x14ac:dyDescent="0.2">
      <c r="N1" s="255" t="s">
        <v>487</v>
      </c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4"/>
      <c r="AB1" s="254"/>
      <c r="AC1" s="254"/>
      <c r="AD1" s="254"/>
      <c r="AE1" s="254"/>
    </row>
    <row r="2" spans="1:31" hidden="1" x14ac:dyDescent="0.2">
      <c r="N2" s="255" t="s">
        <v>488</v>
      </c>
      <c r="P2" s="254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</row>
    <row r="3" spans="1:31" ht="8.25" hidden="1" customHeight="1" x14ac:dyDescent="0.2">
      <c r="N3" s="255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</row>
    <row r="4" spans="1:31" s="262" customFormat="1" ht="15.75" collapsed="1" x14ac:dyDescent="0.2">
      <c r="A4" s="256"/>
      <c r="B4" s="257"/>
      <c r="C4" s="258"/>
      <c r="D4" s="259"/>
      <c r="E4" s="260"/>
      <c r="F4" s="261"/>
      <c r="G4" s="261"/>
      <c r="H4" s="261"/>
      <c r="I4" s="261"/>
      <c r="J4" s="261"/>
      <c r="K4" s="261"/>
      <c r="L4" s="261"/>
      <c r="N4" s="237" t="s">
        <v>489</v>
      </c>
    </row>
    <row r="5" spans="1:31" s="262" customFormat="1" ht="15.75" x14ac:dyDescent="0.2">
      <c r="A5" s="256"/>
      <c r="B5" s="257"/>
      <c r="C5" s="258"/>
      <c r="D5" s="259"/>
      <c r="E5" s="260"/>
      <c r="F5" s="261"/>
      <c r="G5" s="261"/>
      <c r="H5" s="261"/>
      <c r="I5" s="261"/>
      <c r="J5" s="261"/>
      <c r="K5" s="261"/>
      <c r="L5" s="261"/>
      <c r="N5" s="237" t="s">
        <v>148</v>
      </c>
    </row>
    <row r="6" spans="1:31" s="262" customFormat="1" ht="15.75" x14ac:dyDescent="0.2">
      <c r="A6" s="256"/>
      <c r="B6" s="257"/>
      <c r="C6" s="258"/>
      <c r="D6" s="259"/>
      <c r="E6" s="260"/>
      <c r="F6" s="261"/>
      <c r="G6" s="261"/>
      <c r="H6" s="261"/>
      <c r="I6" s="261"/>
      <c r="J6" s="261"/>
      <c r="K6" s="261"/>
      <c r="L6" s="261"/>
      <c r="N6" s="237" t="s">
        <v>456</v>
      </c>
    </row>
    <row r="7" spans="1:31" ht="8.25" customHeight="1" x14ac:dyDescent="0.2">
      <c r="N7" s="255"/>
      <c r="P7" s="254"/>
      <c r="Q7" s="254"/>
      <c r="R7" s="254"/>
      <c r="S7" s="254"/>
      <c r="T7" s="254"/>
      <c r="U7" s="254"/>
      <c r="V7" s="254"/>
      <c r="W7" s="254"/>
      <c r="X7" s="254"/>
      <c r="Y7" s="254"/>
      <c r="Z7" s="254"/>
      <c r="AA7" s="254"/>
      <c r="AB7" s="254"/>
      <c r="AC7" s="254"/>
      <c r="AD7" s="254"/>
      <c r="AE7" s="254"/>
    </row>
    <row r="8" spans="1:31" ht="14.25" customHeight="1" x14ac:dyDescent="0.2">
      <c r="A8" s="496" t="s">
        <v>150</v>
      </c>
      <c r="B8" s="496"/>
      <c r="C8" s="496"/>
      <c r="D8" s="263"/>
      <c r="K8" s="496" t="s">
        <v>151</v>
      </c>
      <c r="L8" s="496"/>
      <c r="M8" s="496"/>
      <c r="N8" s="496"/>
      <c r="P8" s="254"/>
      <c r="Q8" s="254"/>
      <c r="R8" s="254"/>
      <c r="S8" s="254"/>
      <c r="T8" s="254"/>
      <c r="U8" s="254"/>
      <c r="V8" s="254"/>
      <c r="W8" s="254"/>
      <c r="X8" s="254"/>
      <c r="Y8" s="254"/>
      <c r="Z8" s="254"/>
      <c r="AA8" s="254"/>
      <c r="AB8" s="254"/>
      <c r="AC8" s="254"/>
      <c r="AD8" s="254"/>
      <c r="AE8" s="254"/>
    </row>
    <row r="9" spans="1:31" ht="12" customHeight="1" x14ac:dyDescent="0.2">
      <c r="A9" s="497"/>
      <c r="B9" s="497"/>
      <c r="C9" s="497"/>
      <c r="D9" s="497"/>
      <c r="E9" s="264"/>
      <c r="J9" s="498"/>
      <c r="K9" s="498"/>
      <c r="L9" s="498"/>
      <c r="M9" s="498"/>
      <c r="N9" s="498"/>
      <c r="P9" s="254"/>
      <c r="Q9" s="254"/>
      <c r="R9" s="254"/>
      <c r="S9" s="254"/>
      <c r="T9" s="254"/>
      <c r="U9" s="254"/>
      <c r="V9" s="254"/>
      <c r="W9" s="254"/>
      <c r="X9" s="254"/>
      <c r="Y9" s="254"/>
      <c r="Z9" s="254"/>
      <c r="AA9" s="254"/>
      <c r="AB9" s="254"/>
      <c r="AC9" s="254"/>
      <c r="AD9" s="254"/>
      <c r="AE9" s="254"/>
    </row>
    <row r="10" spans="1:31" ht="11.25" customHeight="1" x14ac:dyDescent="0.2">
      <c r="A10" s="479" t="s">
        <v>490</v>
      </c>
      <c r="B10" s="479"/>
      <c r="C10" s="479"/>
      <c r="D10" s="479"/>
      <c r="J10" s="479" t="s">
        <v>491</v>
      </c>
      <c r="K10" s="479"/>
      <c r="L10" s="479"/>
      <c r="M10" s="479"/>
      <c r="N10" s="479"/>
      <c r="P10" s="264" t="s">
        <v>5</v>
      </c>
      <c r="Q10" s="264" t="s">
        <v>5</v>
      </c>
      <c r="R10" s="254"/>
      <c r="S10" s="254"/>
      <c r="T10" s="254"/>
      <c r="U10" s="254"/>
      <c r="V10" s="254"/>
      <c r="W10" s="254"/>
      <c r="X10" s="254"/>
      <c r="Y10" s="254"/>
      <c r="Z10" s="254"/>
      <c r="AA10" s="254"/>
      <c r="AB10" s="254"/>
      <c r="AC10" s="254"/>
      <c r="AD10" s="254"/>
      <c r="AE10" s="254"/>
    </row>
    <row r="11" spans="1:31" ht="17.25" customHeight="1" x14ac:dyDescent="0.2">
      <c r="A11" s="265"/>
      <c r="B11" s="266" t="s">
        <v>492</v>
      </c>
      <c r="C11" s="264"/>
      <c r="D11" s="264"/>
      <c r="J11" s="265"/>
      <c r="K11" s="265"/>
      <c r="L11" s="265"/>
      <c r="M11" s="265"/>
      <c r="N11" s="266" t="s">
        <v>493</v>
      </c>
      <c r="P11" s="254"/>
      <c r="Q11" s="254"/>
      <c r="R11" s="254"/>
      <c r="S11" s="254"/>
      <c r="T11" s="254"/>
      <c r="U11" s="254"/>
      <c r="V11" s="254"/>
      <c r="W11" s="254"/>
      <c r="X11" s="254"/>
      <c r="Y11" s="254"/>
      <c r="Z11" s="254"/>
      <c r="AA11" s="254"/>
      <c r="AB11" s="254"/>
      <c r="AC11" s="254"/>
      <c r="AD11" s="254"/>
      <c r="AE11" s="254"/>
    </row>
    <row r="12" spans="1:31" ht="16.5" customHeight="1" x14ac:dyDescent="0.2">
      <c r="A12" s="254" t="s">
        <v>494</v>
      </c>
      <c r="B12" s="267"/>
      <c r="C12" s="267"/>
      <c r="D12" s="267"/>
      <c r="L12" s="267"/>
      <c r="M12" s="267"/>
      <c r="N12" s="255" t="s">
        <v>494</v>
      </c>
      <c r="P12" s="254"/>
      <c r="Q12" s="254"/>
      <c r="R12" s="254"/>
      <c r="S12" s="254"/>
      <c r="T12" s="254"/>
      <c r="U12" s="254"/>
      <c r="V12" s="254"/>
      <c r="W12" s="254"/>
      <c r="X12" s="254"/>
      <c r="Y12" s="254"/>
      <c r="Z12" s="254"/>
      <c r="AA12" s="254"/>
      <c r="AB12" s="254"/>
      <c r="AC12" s="254"/>
      <c r="AD12" s="254"/>
      <c r="AE12" s="254"/>
    </row>
    <row r="13" spans="1:31" ht="15.75" customHeight="1" x14ac:dyDescent="0.2">
      <c r="F13" s="268"/>
      <c r="P13" s="254"/>
      <c r="Q13" s="254"/>
      <c r="R13" s="254"/>
      <c r="S13" s="254"/>
      <c r="T13" s="254"/>
      <c r="U13" s="254"/>
      <c r="V13" s="254"/>
      <c r="W13" s="254"/>
      <c r="X13" s="254"/>
      <c r="Y13" s="254"/>
      <c r="Z13" s="254"/>
      <c r="AA13" s="254"/>
      <c r="AB13" s="254"/>
      <c r="AC13" s="254"/>
      <c r="AD13" s="254"/>
      <c r="AE13" s="254"/>
    </row>
    <row r="14" spans="1:31" ht="45" x14ac:dyDescent="0.2">
      <c r="A14" s="269" t="s">
        <v>4</v>
      </c>
      <c r="B14" s="267"/>
      <c r="D14" s="479" t="s">
        <v>495</v>
      </c>
      <c r="E14" s="479"/>
      <c r="F14" s="479"/>
      <c r="G14" s="479"/>
      <c r="H14" s="479"/>
      <c r="I14" s="479"/>
      <c r="J14" s="479"/>
      <c r="K14" s="479"/>
      <c r="L14" s="479"/>
      <c r="M14" s="479"/>
      <c r="N14" s="479"/>
      <c r="P14" s="254"/>
      <c r="Q14" s="254"/>
      <c r="R14" s="264" t="s">
        <v>495</v>
      </c>
      <c r="S14" s="254"/>
      <c r="T14" s="254"/>
      <c r="U14" s="254"/>
      <c r="V14" s="254"/>
      <c r="W14" s="254"/>
      <c r="X14" s="254"/>
      <c r="Y14" s="254"/>
      <c r="Z14" s="254"/>
      <c r="AA14" s="254"/>
      <c r="AB14" s="254"/>
      <c r="AC14" s="254"/>
      <c r="AD14" s="254"/>
      <c r="AE14" s="254"/>
    </row>
    <row r="15" spans="1:31" ht="15" customHeight="1" x14ac:dyDescent="0.2">
      <c r="A15" s="270" t="s">
        <v>2</v>
      </c>
      <c r="D15" s="265" t="s">
        <v>496</v>
      </c>
      <c r="E15" s="265"/>
      <c r="F15" s="271"/>
      <c r="G15" s="271"/>
      <c r="H15" s="271"/>
      <c r="I15" s="271"/>
      <c r="J15" s="271"/>
      <c r="K15" s="271"/>
      <c r="L15" s="271"/>
      <c r="M15" s="271"/>
      <c r="N15" s="271"/>
      <c r="P15" s="254"/>
      <c r="Q15" s="254"/>
      <c r="R15" s="254"/>
      <c r="S15" s="254"/>
      <c r="T15" s="254"/>
      <c r="U15" s="254"/>
      <c r="V15" s="254"/>
      <c r="W15" s="254"/>
      <c r="X15" s="254"/>
      <c r="Y15" s="254"/>
      <c r="Z15" s="254"/>
      <c r="AA15" s="254"/>
      <c r="AB15" s="254"/>
      <c r="AC15" s="254"/>
      <c r="AD15" s="254"/>
      <c r="AE15" s="254"/>
    </row>
    <row r="16" spans="1:31" ht="8.25" customHeight="1" x14ac:dyDescent="0.2">
      <c r="A16" s="270"/>
      <c r="F16" s="267"/>
      <c r="G16" s="267"/>
      <c r="H16" s="267"/>
      <c r="I16" s="267"/>
      <c r="J16" s="267"/>
      <c r="K16" s="267"/>
      <c r="L16" s="267"/>
      <c r="M16" s="267"/>
      <c r="N16" s="267"/>
      <c r="P16" s="254"/>
      <c r="Q16" s="254"/>
      <c r="R16" s="254"/>
      <c r="S16" s="254"/>
      <c r="T16" s="254"/>
      <c r="U16" s="254"/>
      <c r="V16" s="254"/>
      <c r="W16" s="254"/>
      <c r="X16" s="254"/>
      <c r="Y16" s="254"/>
      <c r="Z16" s="254"/>
      <c r="AA16" s="254"/>
      <c r="AB16" s="254"/>
      <c r="AC16" s="254"/>
      <c r="AD16" s="254"/>
      <c r="AE16" s="254"/>
    </row>
    <row r="17" spans="1:31" x14ac:dyDescent="0.2">
      <c r="A17" s="494"/>
      <c r="B17" s="494"/>
      <c r="C17" s="494"/>
      <c r="D17" s="494"/>
      <c r="E17" s="494"/>
      <c r="F17" s="494"/>
      <c r="G17" s="494"/>
      <c r="H17" s="494"/>
      <c r="I17" s="494"/>
      <c r="J17" s="494"/>
      <c r="K17" s="494"/>
      <c r="L17" s="494"/>
      <c r="M17" s="494"/>
      <c r="N17" s="494"/>
      <c r="P17" s="254"/>
      <c r="Q17" s="254"/>
      <c r="R17" s="254"/>
      <c r="S17" s="264" t="s">
        <v>5</v>
      </c>
      <c r="T17" s="254"/>
      <c r="U17" s="254"/>
      <c r="V17" s="254"/>
      <c r="W17" s="254"/>
      <c r="X17" s="254"/>
      <c r="Y17" s="254"/>
      <c r="Z17" s="254"/>
      <c r="AA17" s="254"/>
      <c r="AB17" s="254"/>
      <c r="AC17" s="254"/>
      <c r="AD17" s="254"/>
      <c r="AE17" s="254"/>
    </row>
    <row r="18" spans="1:31" x14ac:dyDescent="0.2">
      <c r="A18" s="490" t="s">
        <v>16</v>
      </c>
      <c r="B18" s="490"/>
      <c r="C18" s="490"/>
      <c r="D18" s="490"/>
      <c r="E18" s="490"/>
      <c r="F18" s="490"/>
      <c r="G18" s="490"/>
      <c r="H18" s="490"/>
      <c r="I18" s="490"/>
      <c r="J18" s="490"/>
      <c r="K18" s="490"/>
      <c r="L18" s="490"/>
      <c r="M18" s="490"/>
      <c r="N18" s="490"/>
      <c r="P18" s="254"/>
      <c r="Q18" s="254"/>
      <c r="R18" s="254"/>
      <c r="S18" s="254"/>
      <c r="T18" s="254"/>
      <c r="U18" s="254"/>
      <c r="V18" s="254"/>
      <c r="W18" s="254"/>
      <c r="X18" s="254"/>
      <c r="Y18" s="254"/>
      <c r="Z18" s="254"/>
      <c r="AA18" s="254"/>
      <c r="AB18" s="254"/>
      <c r="AC18" s="254"/>
      <c r="AD18" s="254"/>
      <c r="AE18" s="254"/>
    </row>
    <row r="19" spans="1:31" ht="8.25" customHeight="1" x14ac:dyDescent="0.2">
      <c r="A19" s="272"/>
      <c r="B19" s="272"/>
      <c r="C19" s="272"/>
      <c r="D19" s="272"/>
      <c r="E19" s="272"/>
      <c r="F19" s="272"/>
      <c r="G19" s="272"/>
      <c r="H19" s="272"/>
      <c r="I19" s="272"/>
      <c r="J19" s="272"/>
      <c r="K19" s="272"/>
      <c r="L19" s="272"/>
      <c r="M19" s="272"/>
      <c r="N19" s="272"/>
      <c r="P19" s="254"/>
      <c r="Q19" s="254"/>
      <c r="R19" s="254"/>
      <c r="S19" s="254"/>
      <c r="T19" s="254"/>
      <c r="U19" s="254"/>
      <c r="V19" s="254"/>
      <c r="W19" s="254"/>
      <c r="X19" s="254"/>
      <c r="Y19" s="254"/>
      <c r="Z19" s="254"/>
      <c r="AA19" s="254"/>
      <c r="AB19" s="254"/>
      <c r="AC19" s="254"/>
      <c r="AD19" s="254"/>
      <c r="AE19" s="254"/>
    </row>
    <row r="20" spans="1:31" x14ac:dyDescent="0.2">
      <c r="A20" s="494"/>
      <c r="B20" s="494"/>
      <c r="C20" s="494"/>
      <c r="D20" s="494"/>
      <c r="E20" s="494"/>
      <c r="F20" s="494"/>
      <c r="G20" s="494"/>
      <c r="H20" s="494"/>
      <c r="I20" s="494"/>
      <c r="J20" s="494"/>
      <c r="K20" s="494"/>
      <c r="L20" s="494"/>
      <c r="M20" s="494"/>
      <c r="N20" s="494"/>
      <c r="P20" s="254"/>
      <c r="Q20" s="254"/>
      <c r="R20" s="254"/>
      <c r="S20" s="254"/>
      <c r="T20" s="264" t="s">
        <v>5</v>
      </c>
      <c r="U20" s="254"/>
      <c r="V20" s="254"/>
      <c r="W20" s="254"/>
      <c r="X20" s="254"/>
      <c r="Y20" s="254"/>
      <c r="Z20" s="254"/>
      <c r="AA20" s="254"/>
      <c r="AB20" s="254"/>
      <c r="AC20" s="254"/>
      <c r="AD20" s="254"/>
      <c r="AE20" s="254"/>
    </row>
    <row r="21" spans="1:31" x14ac:dyDescent="0.2">
      <c r="A21" s="490" t="s">
        <v>17</v>
      </c>
      <c r="B21" s="490"/>
      <c r="C21" s="490"/>
      <c r="D21" s="490"/>
      <c r="E21" s="490"/>
      <c r="F21" s="490"/>
      <c r="G21" s="490"/>
      <c r="H21" s="490"/>
      <c r="I21" s="490"/>
      <c r="J21" s="490"/>
      <c r="K21" s="490"/>
      <c r="L21" s="490"/>
      <c r="M21" s="490"/>
      <c r="N21" s="490"/>
      <c r="P21" s="254"/>
      <c r="Q21" s="254"/>
      <c r="R21" s="254"/>
      <c r="S21" s="254"/>
      <c r="T21" s="254"/>
      <c r="U21" s="254"/>
      <c r="V21" s="254"/>
      <c r="W21" s="254"/>
      <c r="X21" s="254"/>
      <c r="Y21" s="254"/>
      <c r="Z21" s="254"/>
      <c r="AA21" s="254"/>
      <c r="AB21" s="254"/>
      <c r="AC21" s="254"/>
      <c r="AD21" s="254"/>
      <c r="AE21" s="254"/>
    </row>
    <row r="22" spans="1:31" ht="24" customHeight="1" x14ac:dyDescent="0.3">
      <c r="A22" s="495" t="s">
        <v>497</v>
      </c>
      <c r="B22" s="495"/>
      <c r="C22" s="495"/>
      <c r="D22" s="495"/>
      <c r="E22" s="495"/>
      <c r="F22" s="495"/>
      <c r="G22" s="495"/>
      <c r="H22" s="495"/>
      <c r="I22" s="495"/>
      <c r="J22" s="495"/>
      <c r="K22" s="495"/>
      <c r="L22" s="495"/>
      <c r="M22" s="495"/>
      <c r="N22" s="495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  <c r="AB22" s="254"/>
      <c r="AC22" s="254"/>
      <c r="AD22" s="254"/>
      <c r="AE22" s="254"/>
    </row>
    <row r="23" spans="1:31" ht="8.25" customHeight="1" x14ac:dyDescent="0.3">
      <c r="A23" s="273"/>
      <c r="B23" s="273"/>
      <c r="C23" s="273"/>
      <c r="D23" s="273"/>
      <c r="E23" s="273"/>
      <c r="F23" s="273"/>
      <c r="G23" s="273"/>
      <c r="H23" s="273"/>
      <c r="I23" s="273"/>
      <c r="J23" s="273"/>
      <c r="K23" s="273"/>
      <c r="L23" s="273"/>
      <c r="M23" s="273"/>
      <c r="N23" s="273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</row>
    <row r="24" spans="1:31" ht="11.25" customHeight="1" x14ac:dyDescent="0.2">
      <c r="A24" s="491" t="s">
        <v>540</v>
      </c>
      <c r="B24" s="491"/>
      <c r="C24" s="491"/>
      <c r="D24" s="491"/>
      <c r="E24" s="491"/>
      <c r="F24" s="491"/>
      <c r="G24" s="491"/>
      <c r="H24" s="491"/>
      <c r="I24" s="491"/>
      <c r="J24" s="491"/>
      <c r="K24" s="491"/>
      <c r="L24" s="491"/>
      <c r="M24" s="491"/>
      <c r="N24" s="491"/>
      <c r="P24" s="254"/>
      <c r="Q24" s="254"/>
      <c r="R24" s="254"/>
      <c r="S24" s="254"/>
      <c r="T24" s="254"/>
      <c r="U24" s="264" t="s">
        <v>499</v>
      </c>
      <c r="V24" s="254"/>
      <c r="W24" s="254"/>
      <c r="X24" s="254"/>
      <c r="Y24" s="254"/>
      <c r="Z24" s="254"/>
      <c r="AA24" s="254"/>
      <c r="AB24" s="254"/>
      <c r="AC24" s="254"/>
      <c r="AD24" s="254"/>
      <c r="AE24" s="254"/>
    </row>
    <row r="25" spans="1:31" ht="13.5" customHeight="1" x14ac:dyDescent="0.2">
      <c r="A25" s="490" t="s">
        <v>500</v>
      </c>
      <c r="B25" s="490"/>
      <c r="C25" s="490"/>
      <c r="D25" s="490"/>
      <c r="E25" s="490"/>
      <c r="F25" s="490"/>
      <c r="G25" s="490"/>
      <c r="H25" s="490"/>
      <c r="I25" s="490"/>
      <c r="J25" s="490"/>
      <c r="K25" s="490"/>
      <c r="L25" s="490"/>
      <c r="M25" s="490"/>
      <c r="N25" s="490"/>
      <c r="P25" s="254"/>
      <c r="Q25" s="254"/>
      <c r="R25" s="254"/>
      <c r="S25" s="254"/>
      <c r="T25" s="254"/>
      <c r="U25" s="254"/>
      <c r="V25" s="254"/>
      <c r="W25" s="254"/>
      <c r="X25" s="254"/>
      <c r="Y25" s="254"/>
      <c r="Z25" s="254"/>
      <c r="AA25" s="254"/>
      <c r="AB25" s="254"/>
      <c r="AC25" s="254"/>
      <c r="AD25" s="254"/>
      <c r="AE25" s="254"/>
    </row>
    <row r="26" spans="1:31" ht="15" customHeight="1" x14ac:dyDescent="0.2">
      <c r="A26" s="254" t="s">
        <v>19</v>
      </c>
      <c r="B26" s="274" t="s">
        <v>501</v>
      </c>
      <c r="C26" s="254" t="s">
        <v>21</v>
      </c>
      <c r="F26" s="264"/>
      <c r="G26" s="264"/>
      <c r="H26" s="264"/>
      <c r="I26" s="264"/>
      <c r="J26" s="264"/>
      <c r="K26" s="264"/>
      <c r="L26" s="264"/>
      <c r="M26" s="264"/>
      <c r="N26" s="264"/>
      <c r="P26" s="254"/>
      <c r="Q26" s="254"/>
      <c r="R26" s="254"/>
      <c r="S26" s="254"/>
      <c r="T26" s="254"/>
      <c r="U26" s="254"/>
      <c r="V26" s="254"/>
      <c r="W26" s="254"/>
      <c r="X26" s="254"/>
      <c r="Y26" s="254"/>
      <c r="Z26" s="254"/>
      <c r="AA26" s="254"/>
      <c r="AB26" s="254"/>
      <c r="AC26" s="254"/>
      <c r="AD26" s="254"/>
      <c r="AE26" s="254"/>
    </row>
    <row r="27" spans="1:31" ht="18" customHeight="1" x14ac:dyDescent="0.2">
      <c r="A27" s="254" t="s">
        <v>22</v>
      </c>
      <c r="B27" s="491"/>
      <c r="C27" s="491"/>
      <c r="D27" s="491"/>
      <c r="E27" s="491"/>
      <c r="F27" s="491"/>
      <c r="G27" s="264"/>
      <c r="H27" s="264"/>
      <c r="I27" s="264"/>
      <c r="J27" s="264"/>
      <c r="K27" s="264"/>
      <c r="L27" s="264"/>
      <c r="M27" s="264"/>
      <c r="N27" s="264"/>
      <c r="P27" s="254"/>
      <c r="Q27" s="254"/>
      <c r="R27" s="254"/>
      <c r="S27" s="254"/>
      <c r="T27" s="254"/>
      <c r="U27" s="254"/>
      <c r="V27" s="254"/>
      <c r="W27" s="254"/>
      <c r="X27" s="254"/>
      <c r="Y27" s="254"/>
      <c r="Z27" s="254"/>
      <c r="AA27" s="254"/>
      <c r="AB27" s="254"/>
      <c r="AC27" s="254"/>
      <c r="AD27" s="254"/>
      <c r="AE27" s="254"/>
    </row>
    <row r="28" spans="1:31" x14ac:dyDescent="0.2">
      <c r="B28" s="492" t="s">
        <v>23</v>
      </c>
      <c r="C28" s="492"/>
      <c r="D28" s="492"/>
      <c r="E28" s="492"/>
      <c r="F28" s="492"/>
      <c r="G28" s="275"/>
      <c r="H28" s="275"/>
      <c r="I28" s="275"/>
      <c r="J28" s="275"/>
      <c r="K28" s="275"/>
      <c r="L28" s="275"/>
      <c r="M28" s="276"/>
      <c r="N28" s="275"/>
      <c r="P28" s="254"/>
      <c r="Q28" s="254"/>
      <c r="R28" s="254"/>
      <c r="S28" s="254"/>
      <c r="T28" s="254"/>
      <c r="U28" s="254"/>
      <c r="V28" s="254"/>
      <c r="W28" s="254"/>
      <c r="X28" s="254"/>
      <c r="Y28" s="254"/>
      <c r="Z28" s="254"/>
      <c r="AA28" s="254"/>
      <c r="AB28" s="254"/>
      <c r="AC28" s="254"/>
      <c r="AD28" s="254"/>
      <c r="AE28" s="254"/>
    </row>
    <row r="29" spans="1:31" ht="9.75" customHeight="1" x14ac:dyDescent="0.2">
      <c r="D29" s="277"/>
      <c r="E29" s="277"/>
      <c r="F29" s="277"/>
      <c r="G29" s="277"/>
      <c r="H29" s="277"/>
      <c r="I29" s="277"/>
      <c r="J29" s="277"/>
      <c r="K29" s="277"/>
      <c r="L29" s="277"/>
      <c r="M29" s="275"/>
      <c r="N29" s="275"/>
      <c r="P29" s="254"/>
      <c r="Q29" s="254"/>
      <c r="R29" s="254"/>
      <c r="S29" s="254"/>
      <c r="T29" s="254"/>
      <c r="U29" s="254"/>
      <c r="V29" s="254"/>
      <c r="W29" s="254"/>
      <c r="X29" s="254"/>
      <c r="Y29" s="254"/>
      <c r="Z29" s="254"/>
      <c r="AA29" s="254"/>
      <c r="AB29" s="254"/>
      <c r="AC29" s="254"/>
      <c r="AD29" s="254"/>
      <c r="AE29" s="254"/>
    </row>
    <row r="30" spans="1:31" x14ac:dyDescent="0.2">
      <c r="A30" s="278" t="s">
        <v>502</v>
      </c>
      <c r="D30" s="265"/>
      <c r="F30" s="279"/>
      <c r="G30" s="279"/>
      <c r="H30" s="279"/>
      <c r="I30" s="279"/>
      <c r="J30" s="279"/>
      <c r="K30" s="279"/>
      <c r="L30" s="279"/>
      <c r="M30" s="279"/>
      <c r="N30" s="279"/>
      <c r="P30" s="254"/>
      <c r="Q30" s="254"/>
      <c r="R30" s="254"/>
      <c r="S30" s="254"/>
      <c r="T30" s="254"/>
      <c r="U30" s="254"/>
      <c r="V30" s="254"/>
      <c r="W30" s="254"/>
      <c r="X30" s="254"/>
      <c r="Y30" s="254"/>
      <c r="Z30" s="254"/>
      <c r="AA30" s="254"/>
      <c r="AB30" s="254"/>
      <c r="AC30" s="254"/>
      <c r="AD30" s="254"/>
      <c r="AE30" s="254"/>
    </row>
    <row r="31" spans="1:31" ht="9.75" customHeight="1" x14ac:dyDescent="0.2">
      <c r="D31" s="279"/>
      <c r="E31" s="279"/>
      <c r="F31" s="279"/>
      <c r="G31" s="279"/>
      <c r="H31" s="279"/>
      <c r="I31" s="279"/>
      <c r="J31" s="279"/>
      <c r="K31" s="279"/>
      <c r="L31" s="279"/>
      <c r="M31" s="279"/>
      <c r="N31" s="279"/>
      <c r="P31" s="254"/>
      <c r="Q31" s="254"/>
      <c r="R31" s="254"/>
      <c r="S31" s="254"/>
      <c r="T31" s="254"/>
      <c r="U31" s="254"/>
      <c r="V31" s="254"/>
      <c r="W31" s="254"/>
      <c r="X31" s="254"/>
      <c r="Y31" s="254"/>
      <c r="Z31" s="254"/>
      <c r="AA31" s="254"/>
      <c r="AB31" s="254"/>
      <c r="AC31" s="254"/>
      <c r="AD31" s="254"/>
      <c r="AE31" s="254"/>
    </row>
    <row r="32" spans="1:31" ht="12.75" customHeight="1" x14ac:dyDescent="0.2">
      <c r="A32" s="278" t="s">
        <v>26</v>
      </c>
      <c r="C32" s="280">
        <v>3.68</v>
      </c>
      <c r="D32" s="281" t="s">
        <v>541</v>
      </c>
      <c r="E32" s="270" t="s">
        <v>27</v>
      </c>
      <c r="L32" s="282"/>
      <c r="M32" s="282"/>
      <c r="P32" s="254"/>
      <c r="Q32" s="254"/>
      <c r="R32" s="254"/>
      <c r="S32" s="254"/>
      <c r="T32" s="254"/>
      <c r="U32" s="254"/>
      <c r="V32" s="254"/>
      <c r="W32" s="254"/>
      <c r="X32" s="254"/>
      <c r="Y32" s="254"/>
      <c r="Z32" s="254"/>
      <c r="AA32" s="254"/>
      <c r="AB32" s="254"/>
      <c r="AC32" s="254"/>
      <c r="AD32" s="254"/>
      <c r="AE32" s="254"/>
    </row>
    <row r="33" spans="1:31" ht="12.75" customHeight="1" x14ac:dyDescent="0.2">
      <c r="B33" s="254" t="s">
        <v>28</v>
      </c>
      <c r="C33" s="283"/>
      <c r="D33" s="284"/>
      <c r="E33" s="270"/>
      <c r="P33" s="254"/>
      <c r="Q33" s="254"/>
      <c r="R33" s="254"/>
      <c r="S33" s="254"/>
      <c r="T33" s="254"/>
      <c r="U33" s="254"/>
      <c r="V33" s="254"/>
      <c r="W33" s="254"/>
      <c r="X33" s="254"/>
      <c r="Y33" s="254"/>
      <c r="Z33" s="254"/>
      <c r="AA33" s="254"/>
      <c r="AB33" s="254"/>
      <c r="AC33" s="254"/>
      <c r="AD33" s="254"/>
      <c r="AE33" s="254"/>
    </row>
    <row r="34" spans="1:31" ht="12.75" customHeight="1" x14ac:dyDescent="0.2">
      <c r="B34" s="254" t="s">
        <v>29</v>
      </c>
      <c r="C34" s="280">
        <v>0</v>
      </c>
      <c r="D34" s="281" t="s">
        <v>504</v>
      </c>
      <c r="E34" s="270" t="s">
        <v>27</v>
      </c>
      <c r="G34" s="254" t="s">
        <v>30</v>
      </c>
      <c r="L34" s="280"/>
      <c r="M34" s="281" t="s">
        <v>505</v>
      </c>
      <c r="N34" s="270" t="s">
        <v>27</v>
      </c>
      <c r="P34" s="254"/>
      <c r="Q34" s="254"/>
      <c r="R34" s="254"/>
      <c r="S34" s="254"/>
      <c r="T34" s="254"/>
      <c r="U34" s="254"/>
      <c r="V34" s="254"/>
      <c r="W34" s="254"/>
      <c r="X34" s="254"/>
      <c r="Y34" s="254"/>
      <c r="Z34" s="254"/>
      <c r="AA34" s="254"/>
      <c r="AB34" s="254"/>
      <c r="AC34" s="254"/>
      <c r="AD34" s="254"/>
      <c r="AE34" s="254"/>
    </row>
    <row r="35" spans="1:31" ht="12.75" customHeight="1" x14ac:dyDescent="0.2">
      <c r="B35" s="254" t="s">
        <v>31</v>
      </c>
      <c r="C35" s="280">
        <v>0</v>
      </c>
      <c r="D35" s="285" t="s">
        <v>504</v>
      </c>
      <c r="E35" s="270" t="s">
        <v>27</v>
      </c>
      <c r="G35" s="254" t="s">
        <v>34</v>
      </c>
      <c r="L35" s="286"/>
      <c r="M35" s="286">
        <v>2.76</v>
      </c>
      <c r="N35" s="270" t="s">
        <v>506</v>
      </c>
      <c r="P35" s="254"/>
      <c r="Q35" s="254"/>
      <c r="R35" s="254"/>
      <c r="S35" s="254"/>
      <c r="T35" s="254"/>
      <c r="U35" s="254"/>
      <c r="V35" s="254"/>
      <c r="W35" s="254"/>
      <c r="X35" s="254"/>
      <c r="Y35" s="254"/>
      <c r="Z35" s="254"/>
      <c r="AA35" s="254"/>
      <c r="AB35" s="254"/>
      <c r="AC35" s="254"/>
      <c r="AD35" s="254"/>
      <c r="AE35" s="254"/>
    </row>
    <row r="36" spans="1:31" ht="12.75" customHeight="1" x14ac:dyDescent="0.2">
      <c r="B36" s="254" t="s">
        <v>33</v>
      </c>
      <c r="C36" s="280">
        <v>0</v>
      </c>
      <c r="D36" s="285" t="s">
        <v>504</v>
      </c>
      <c r="E36" s="270" t="s">
        <v>27</v>
      </c>
      <c r="G36" s="254" t="s">
        <v>37</v>
      </c>
      <c r="L36" s="286"/>
      <c r="M36" s="286"/>
      <c r="N36" s="270" t="s">
        <v>506</v>
      </c>
      <c r="P36" s="254"/>
      <c r="Q36" s="254"/>
      <c r="R36" s="254"/>
      <c r="S36" s="254"/>
      <c r="T36" s="254"/>
      <c r="U36" s="254"/>
      <c r="V36" s="254"/>
      <c r="W36" s="254"/>
      <c r="X36" s="254"/>
      <c r="Y36" s="254"/>
      <c r="Z36" s="254"/>
      <c r="AA36" s="254"/>
      <c r="AB36" s="254"/>
      <c r="AC36" s="254"/>
      <c r="AD36" s="254"/>
      <c r="AE36" s="254"/>
    </row>
    <row r="37" spans="1:31" ht="12.75" customHeight="1" x14ac:dyDescent="0.2">
      <c r="B37" s="254" t="s">
        <v>36</v>
      </c>
      <c r="C37" s="280">
        <v>3.51</v>
      </c>
      <c r="D37" s="281" t="s">
        <v>503</v>
      </c>
      <c r="E37" s="270" t="s">
        <v>27</v>
      </c>
      <c r="G37" s="254" t="s">
        <v>507</v>
      </c>
      <c r="L37" s="493"/>
      <c r="M37" s="493"/>
      <c r="P37" s="254"/>
      <c r="Q37" s="254"/>
      <c r="R37" s="254"/>
      <c r="S37" s="254"/>
      <c r="T37" s="254"/>
      <c r="U37" s="254"/>
      <c r="V37" s="254"/>
      <c r="W37" s="254"/>
      <c r="X37" s="254"/>
      <c r="Y37" s="254"/>
      <c r="Z37" s="254"/>
      <c r="AA37" s="254"/>
      <c r="AB37" s="254"/>
      <c r="AC37" s="254"/>
      <c r="AD37" s="254"/>
      <c r="AE37" s="254"/>
    </row>
    <row r="38" spans="1:31" ht="9.75" customHeight="1" x14ac:dyDescent="0.2">
      <c r="A38" s="287"/>
      <c r="P38" s="254"/>
      <c r="Q38" s="254"/>
      <c r="R38" s="254"/>
      <c r="S38" s="254"/>
      <c r="T38" s="254"/>
      <c r="U38" s="254"/>
      <c r="V38" s="254"/>
      <c r="W38" s="254"/>
      <c r="X38" s="254"/>
      <c r="Y38" s="254"/>
      <c r="Z38" s="254"/>
      <c r="AA38" s="254"/>
      <c r="AB38" s="254"/>
      <c r="AC38" s="254"/>
      <c r="AD38" s="254"/>
      <c r="AE38" s="254"/>
    </row>
    <row r="39" spans="1:31" ht="36" customHeight="1" x14ac:dyDescent="0.2">
      <c r="A39" s="484" t="s">
        <v>38</v>
      </c>
      <c r="B39" s="484" t="s">
        <v>39</v>
      </c>
      <c r="C39" s="484" t="s">
        <v>40</v>
      </c>
      <c r="D39" s="484"/>
      <c r="E39" s="484"/>
      <c r="F39" s="484" t="s">
        <v>41</v>
      </c>
      <c r="G39" s="484" t="s">
        <v>42</v>
      </c>
      <c r="H39" s="484"/>
      <c r="I39" s="484"/>
      <c r="J39" s="484" t="s">
        <v>508</v>
      </c>
      <c r="K39" s="484"/>
      <c r="L39" s="484"/>
      <c r="M39" s="484" t="s">
        <v>509</v>
      </c>
      <c r="N39" s="484" t="s">
        <v>510</v>
      </c>
      <c r="P39" s="254"/>
      <c r="Q39" s="254"/>
      <c r="R39" s="254"/>
      <c r="S39" s="254"/>
      <c r="T39" s="254"/>
      <c r="U39" s="254"/>
      <c r="V39" s="254"/>
      <c r="W39" s="254"/>
      <c r="X39" s="254"/>
      <c r="Y39" s="254"/>
      <c r="Z39" s="254"/>
      <c r="AA39" s="254"/>
      <c r="AB39" s="254"/>
      <c r="AC39" s="254"/>
      <c r="AD39" s="254"/>
      <c r="AE39" s="254"/>
    </row>
    <row r="40" spans="1:31" ht="36.75" customHeight="1" x14ac:dyDescent="0.2">
      <c r="A40" s="484"/>
      <c r="B40" s="484"/>
      <c r="C40" s="484"/>
      <c r="D40" s="484"/>
      <c r="E40" s="484"/>
      <c r="F40" s="484"/>
      <c r="G40" s="484"/>
      <c r="H40" s="484"/>
      <c r="I40" s="484"/>
      <c r="J40" s="484"/>
      <c r="K40" s="484"/>
      <c r="L40" s="484"/>
      <c r="M40" s="484"/>
      <c r="N40" s="484"/>
      <c r="P40" s="254"/>
      <c r="Q40" s="254"/>
      <c r="R40" s="254"/>
      <c r="S40" s="254"/>
      <c r="T40" s="254"/>
      <c r="U40" s="254"/>
      <c r="V40" s="254"/>
      <c r="W40" s="254"/>
      <c r="X40" s="254"/>
      <c r="Y40" s="254"/>
      <c r="Z40" s="254"/>
      <c r="AA40" s="254"/>
      <c r="AB40" s="254"/>
      <c r="AC40" s="254"/>
      <c r="AD40" s="254"/>
      <c r="AE40" s="254"/>
    </row>
    <row r="41" spans="1:31" ht="45" x14ac:dyDescent="0.2">
      <c r="A41" s="484"/>
      <c r="B41" s="484"/>
      <c r="C41" s="484"/>
      <c r="D41" s="484"/>
      <c r="E41" s="484"/>
      <c r="F41" s="484"/>
      <c r="G41" s="288" t="s">
        <v>511</v>
      </c>
      <c r="H41" s="288" t="s">
        <v>45</v>
      </c>
      <c r="I41" s="288" t="s">
        <v>46</v>
      </c>
      <c r="J41" s="288" t="s">
        <v>511</v>
      </c>
      <c r="K41" s="288" t="s">
        <v>45</v>
      </c>
      <c r="L41" s="288" t="s">
        <v>512</v>
      </c>
      <c r="M41" s="484"/>
      <c r="N41" s="484"/>
      <c r="P41" s="254"/>
      <c r="Q41" s="254"/>
      <c r="R41" s="254"/>
      <c r="S41" s="254"/>
      <c r="T41" s="254"/>
      <c r="U41" s="254"/>
      <c r="V41" s="254"/>
      <c r="W41" s="254"/>
      <c r="X41" s="254"/>
      <c r="Y41" s="254"/>
      <c r="Z41" s="254"/>
      <c r="AA41" s="254"/>
      <c r="AB41" s="254"/>
      <c r="AC41" s="254"/>
      <c r="AD41" s="254"/>
      <c r="AE41" s="254"/>
    </row>
    <row r="42" spans="1:31" x14ac:dyDescent="0.2">
      <c r="A42" s="289">
        <v>1</v>
      </c>
      <c r="B42" s="289">
        <v>2</v>
      </c>
      <c r="C42" s="485">
        <v>3</v>
      </c>
      <c r="D42" s="485"/>
      <c r="E42" s="485"/>
      <c r="F42" s="289">
        <v>4</v>
      </c>
      <c r="G42" s="289">
        <v>5</v>
      </c>
      <c r="H42" s="289">
        <v>6</v>
      </c>
      <c r="I42" s="289">
        <v>7</v>
      </c>
      <c r="J42" s="289">
        <v>8</v>
      </c>
      <c r="K42" s="289">
        <v>9</v>
      </c>
      <c r="L42" s="289">
        <v>10</v>
      </c>
      <c r="M42" s="289">
        <v>11</v>
      </c>
      <c r="N42" s="289">
        <v>12</v>
      </c>
      <c r="P42" s="254"/>
      <c r="Q42" s="254"/>
      <c r="R42" s="254"/>
      <c r="S42" s="254"/>
      <c r="T42" s="254"/>
      <c r="U42" s="254"/>
      <c r="V42" s="254"/>
      <c r="W42" s="254"/>
      <c r="X42" s="254"/>
      <c r="Y42" s="254"/>
      <c r="Z42" s="254"/>
      <c r="AA42" s="254"/>
      <c r="AB42" s="254"/>
      <c r="AC42" s="254"/>
      <c r="AD42" s="254"/>
      <c r="AE42" s="254"/>
    </row>
    <row r="43" spans="1:31" ht="12" x14ac:dyDescent="0.2">
      <c r="A43" s="486" t="s">
        <v>513</v>
      </c>
      <c r="B43" s="487"/>
      <c r="C43" s="487"/>
      <c r="D43" s="487"/>
      <c r="E43" s="487"/>
      <c r="F43" s="487"/>
      <c r="G43" s="487"/>
      <c r="H43" s="487"/>
      <c r="I43" s="487"/>
      <c r="J43" s="487"/>
      <c r="K43" s="487"/>
      <c r="L43" s="487"/>
      <c r="M43" s="487"/>
      <c r="N43" s="488"/>
      <c r="P43" s="254"/>
      <c r="Q43" s="254"/>
      <c r="R43" s="254"/>
      <c r="S43" s="254"/>
      <c r="T43" s="254"/>
      <c r="U43" s="254"/>
      <c r="V43" s="290" t="s">
        <v>513</v>
      </c>
      <c r="W43" s="254"/>
      <c r="X43" s="254"/>
      <c r="Y43" s="254"/>
      <c r="Z43" s="254"/>
      <c r="AA43" s="254"/>
      <c r="AB43" s="254"/>
      <c r="AC43" s="254"/>
      <c r="AD43" s="254"/>
      <c r="AE43" s="254"/>
    </row>
    <row r="44" spans="1:31" ht="32.25" x14ac:dyDescent="0.2">
      <c r="A44" s="291" t="s">
        <v>51</v>
      </c>
      <c r="B44" s="292" t="s">
        <v>514</v>
      </c>
      <c r="C44" s="482" t="s">
        <v>515</v>
      </c>
      <c r="D44" s="482"/>
      <c r="E44" s="482"/>
      <c r="F44" s="293" t="s">
        <v>53</v>
      </c>
      <c r="G44" s="293"/>
      <c r="H44" s="293"/>
      <c r="I44" s="293" t="s">
        <v>51</v>
      </c>
      <c r="J44" s="294"/>
      <c r="K44" s="293"/>
      <c r="L44" s="294"/>
      <c r="M44" s="293"/>
      <c r="N44" s="295"/>
      <c r="P44" s="254"/>
      <c r="Q44" s="254"/>
      <c r="R44" s="254"/>
      <c r="S44" s="254"/>
      <c r="T44" s="254"/>
      <c r="U44" s="254"/>
      <c r="V44" s="290"/>
      <c r="W44" s="296" t="s">
        <v>515</v>
      </c>
      <c r="X44" s="254"/>
      <c r="Y44" s="254"/>
      <c r="Z44" s="254"/>
      <c r="AA44" s="254"/>
      <c r="AB44" s="254"/>
      <c r="AC44" s="254"/>
      <c r="AD44" s="254"/>
      <c r="AE44" s="254"/>
    </row>
    <row r="45" spans="1:31" ht="12" x14ac:dyDescent="0.2">
      <c r="A45" s="297"/>
      <c r="B45" s="298" t="s">
        <v>51</v>
      </c>
      <c r="C45" s="479" t="s">
        <v>516</v>
      </c>
      <c r="D45" s="479"/>
      <c r="E45" s="479"/>
      <c r="F45" s="299"/>
      <c r="G45" s="299"/>
      <c r="H45" s="299"/>
      <c r="I45" s="299"/>
      <c r="J45" s="300">
        <v>43.38</v>
      </c>
      <c r="K45" s="299"/>
      <c r="L45" s="300">
        <v>43.38</v>
      </c>
      <c r="M45" s="299"/>
      <c r="N45" s="301"/>
      <c r="P45" s="254"/>
      <c r="Q45" s="254"/>
      <c r="R45" s="254"/>
      <c r="S45" s="254"/>
      <c r="T45" s="254"/>
      <c r="U45" s="254"/>
      <c r="V45" s="290"/>
      <c r="W45" s="296"/>
      <c r="X45" s="264" t="s">
        <v>516</v>
      </c>
      <c r="Y45" s="254"/>
      <c r="Z45" s="254"/>
      <c r="AA45" s="254"/>
      <c r="AB45" s="254"/>
      <c r="AC45" s="254"/>
      <c r="AD45" s="254"/>
      <c r="AE45" s="254"/>
    </row>
    <row r="46" spans="1:31" ht="12" x14ac:dyDescent="0.2">
      <c r="A46" s="297"/>
      <c r="B46" s="298"/>
      <c r="C46" s="479" t="s">
        <v>517</v>
      </c>
      <c r="D46" s="479"/>
      <c r="E46" s="479"/>
      <c r="F46" s="299" t="s">
        <v>518</v>
      </c>
      <c r="G46" s="299" t="s">
        <v>519</v>
      </c>
      <c r="H46" s="299"/>
      <c r="I46" s="299" t="s">
        <v>519</v>
      </c>
      <c r="J46" s="300"/>
      <c r="K46" s="299"/>
      <c r="L46" s="300"/>
      <c r="M46" s="299"/>
      <c r="N46" s="301"/>
      <c r="P46" s="254"/>
      <c r="Q46" s="254"/>
      <c r="R46" s="254"/>
      <c r="S46" s="254"/>
      <c r="T46" s="254"/>
      <c r="U46" s="254"/>
      <c r="V46" s="290"/>
      <c r="W46" s="296"/>
      <c r="X46" s="254"/>
      <c r="Y46" s="264" t="s">
        <v>517</v>
      </c>
      <c r="Z46" s="254"/>
      <c r="AA46" s="254"/>
      <c r="AB46" s="254"/>
      <c r="AC46" s="254"/>
      <c r="AD46" s="254"/>
      <c r="AE46" s="254"/>
    </row>
    <row r="47" spans="1:31" ht="12" x14ac:dyDescent="0.2">
      <c r="A47" s="297"/>
      <c r="B47" s="298"/>
      <c r="C47" s="483" t="s">
        <v>520</v>
      </c>
      <c r="D47" s="483"/>
      <c r="E47" s="483"/>
      <c r="F47" s="302"/>
      <c r="G47" s="302"/>
      <c r="H47" s="302"/>
      <c r="I47" s="302"/>
      <c r="J47" s="303">
        <v>43.38</v>
      </c>
      <c r="K47" s="302"/>
      <c r="L47" s="303">
        <v>43.38</v>
      </c>
      <c r="M47" s="302"/>
      <c r="N47" s="304"/>
      <c r="P47" s="254"/>
      <c r="Q47" s="254"/>
      <c r="R47" s="254"/>
      <c r="S47" s="254"/>
      <c r="T47" s="254"/>
      <c r="U47" s="254"/>
      <c r="V47" s="290"/>
      <c r="W47" s="296"/>
      <c r="X47" s="254"/>
      <c r="Y47" s="254"/>
      <c r="Z47" s="264" t="s">
        <v>520</v>
      </c>
      <c r="AA47" s="254"/>
      <c r="AB47" s="254"/>
      <c r="AC47" s="254"/>
      <c r="AD47" s="254"/>
      <c r="AE47" s="254"/>
    </row>
    <row r="48" spans="1:31" ht="12" x14ac:dyDescent="0.2">
      <c r="A48" s="297"/>
      <c r="B48" s="298"/>
      <c r="C48" s="479" t="s">
        <v>521</v>
      </c>
      <c r="D48" s="479"/>
      <c r="E48" s="479"/>
      <c r="F48" s="299"/>
      <c r="G48" s="299"/>
      <c r="H48" s="299"/>
      <c r="I48" s="299"/>
      <c r="J48" s="300"/>
      <c r="K48" s="299"/>
      <c r="L48" s="300">
        <v>43.38</v>
      </c>
      <c r="M48" s="299"/>
      <c r="N48" s="301"/>
      <c r="P48" s="254"/>
      <c r="Q48" s="254"/>
      <c r="R48" s="254"/>
      <c r="S48" s="254"/>
      <c r="T48" s="254"/>
      <c r="U48" s="254"/>
      <c r="V48" s="290"/>
      <c r="W48" s="296"/>
      <c r="X48" s="254"/>
      <c r="Y48" s="264" t="s">
        <v>521</v>
      </c>
      <c r="Z48" s="254"/>
      <c r="AA48" s="254"/>
      <c r="AB48" s="254"/>
      <c r="AC48" s="254"/>
      <c r="AD48" s="254"/>
      <c r="AE48" s="254"/>
    </row>
    <row r="49" spans="1:31" ht="22.5" x14ac:dyDescent="0.2">
      <c r="A49" s="297"/>
      <c r="B49" s="298" t="s">
        <v>522</v>
      </c>
      <c r="C49" s="479" t="s">
        <v>523</v>
      </c>
      <c r="D49" s="479"/>
      <c r="E49" s="479"/>
      <c r="F49" s="299" t="s">
        <v>524</v>
      </c>
      <c r="G49" s="299" t="s">
        <v>376</v>
      </c>
      <c r="H49" s="299"/>
      <c r="I49" s="299" t="s">
        <v>376</v>
      </c>
      <c r="J49" s="300"/>
      <c r="K49" s="299"/>
      <c r="L49" s="300">
        <v>32.54</v>
      </c>
      <c r="M49" s="299"/>
      <c r="N49" s="301"/>
      <c r="P49" s="254"/>
      <c r="Q49" s="254"/>
      <c r="R49" s="254"/>
      <c r="S49" s="254"/>
      <c r="T49" s="254"/>
      <c r="U49" s="254"/>
      <c r="V49" s="290"/>
      <c r="W49" s="296"/>
      <c r="X49" s="254"/>
      <c r="Y49" s="264" t="s">
        <v>523</v>
      </c>
      <c r="Z49" s="254"/>
      <c r="AA49" s="254"/>
      <c r="AB49" s="254"/>
      <c r="AC49" s="254"/>
      <c r="AD49" s="254"/>
      <c r="AE49" s="254"/>
    </row>
    <row r="50" spans="1:31" ht="22.5" x14ac:dyDescent="0.2">
      <c r="A50" s="297"/>
      <c r="B50" s="298" t="s">
        <v>525</v>
      </c>
      <c r="C50" s="479" t="s">
        <v>526</v>
      </c>
      <c r="D50" s="479"/>
      <c r="E50" s="479"/>
      <c r="F50" s="299" t="s">
        <v>524</v>
      </c>
      <c r="G50" s="299" t="s">
        <v>296</v>
      </c>
      <c r="H50" s="299"/>
      <c r="I50" s="299" t="s">
        <v>296</v>
      </c>
      <c r="J50" s="300"/>
      <c r="K50" s="299"/>
      <c r="L50" s="300">
        <v>15.62</v>
      </c>
      <c r="M50" s="299"/>
      <c r="N50" s="301"/>
      <c r="P50" s="254"/>
      <c r="Q50" s="254"/>
      <c r="R50" s="254"/>
      <c r="S50" s="254"/>
      <c r="T50" s="254"/>
      <c r="U50" s="254"/>
      <c r="V50" s="290"/>
      <c r="W50" s="296"/>
      <c r="X50" s="254"/>
      <c r="Y50" s="264" t="s">
        <v>526</v>
      </c>
      <c r="Z50" s="254"/>
      <c r="AA50" s="254"/>
      <c r="AB50" s="254"/>
      <c r="AC50" s="254"/>
      <c r="AD50" s="254"/>
      <c r="AE50" s="254"/>
    </row>
    <row r="51" spans="1:31" ht="12" x14ac:dyDescent="0.2">
      <c r="A51" s="305"/>
      <c r="B51" s="306"/>
      <c r="C51" s="482" t="s">
        <v>54</v>
      </c>
      <c r="D51" s="482"/>
      <c r="E51" s="482"/>
      <c r="F51" s="293"/>
      <c r="G51" s="293"/>
      <c r="H51" s="293"/>
      <c r="I51" s="293"/>
      <c r="J51" s="294"/>
      <c r="K51" s="293"/>
      <c r="L51" s="294">
        <v>91.54</v>
      </c>
      <c r="M51" s="302"/>
      <c r="N51" s="295"/>
      <c r="P51" s="254"/>
      <c r="Q51" s="254"/>
      <c r="R51" s="254"/>
      <c r="S51" s="254"/>
      <c r="T51" s="254"/>
      <c r="U51" s="254"/>
      <c r="V51" s="290"/>
      <c r="W51" s="296"/>
      <c r="X51" s="254"/>
      <c r="Y51" s="254"/>
      <c r="Z51" s="254"/>
      <c r="AA51" s="296" t="s">
        <v>54</v>
      </c>
      <c r="AB51" s="254"/>
      <c r="AC51" s="254"/>
      <c r="AD51" s="254"/>
      <c r="AE51" s="254"/>
    </row>
    <row r="52" spans="1:31" ht="1.5" customHeight="1" x14ac:dyDescent="0.2">
      <c r="A52" s="307"/>
      <c r="B52" s="306"/>
      <c r="C52" s="306"/>
      <c r="D52" s="306"/>
      <c r="E52" s="306"/>
      <c r="F52" s="307"/>
      <c r="G52" s="307"/>
      <c r="H52" s="307"/>
      <c r="I52" s="307"/>
      <c r="J52" s="308"/>
      <c r="K52" s="307"/>
      <c r="L52" s="308"/>
      <c r="M52" s="299"/>
      <c r="N52" s="308"/>
      <c r="P52" s="254"/>
      <c r="Q52" s="254"/>
      <c r="R52" s="254"/>
      <c r="S52" s="254"/>
      <c r="T52" s="254"/>
      <c r="U52" s="254"/>
      <c r="V52" s="290"/>
      <c r="W52" s="296"/>
      <c r="X52" s="254"/>
      <c r="Y52" s="254"/>
      <c r="Z52" s="254"/>
      <c r="AA52" s="296"/>
      <c r="AB52" s="254"/>
      <c r="AC52" s="254"/>
      <c r="AD52" s="254"/>
      <c r="AE52" s="254"/>
    </row>
    <row r="53" spans="1:31" ht="2.25" customHeight="1" x14ac:dyDescent="0.2">
      <c r="B53" s="267"/>
      <c r="C53" s="267"/>
      <c r="D53" s="267"/>
      <c r="E53" s="267"/>
      <c r="F53" s="267"/>
      <c r="G53" s="267"/>
      <c r="H53" s="267"/>
      <c r="I53" s="267"/>
      <c r="J53" s="267"/>
      <c r="K53" s="267"/>
      <c r="L53" s="309"/>
      <c r="M53" s="310"/>
      <c r="N53" s="311"/>
      <c r="P53" s="254"/>
      <c r="Q53" s="254"/>
      <c r="R53" s="254"/>
      <c r="S53" s="254"/>
      <c r="T53" s="254"/>
      <c r="U53" s="254"/>
      <c r="V53" s="254"/>
      <c r="W53" s="254"/>
      <c r="X53" s="254"/>
      <c r="Y53" s="254"/>
      <c r="Z53" s="254"/>
      <c r="AA53" s="254"/>
      <c r="AB53" s="254"/>
      <c r="AC53" s="254"/>
      <c r="AD53" s="254"/>
      <c r="AE53" s="254"/>
    </row>
    <row r="54" spans="1:31" x14ac:dyDescent="0.2">
      <c r="A54" s="312"/>
      <c r="B54" s="313"/>
      <c r="C54" s="482" t="s">
        <v>57</v>
      </c>
      <c r="D54" s="482"/>
      <c r="E54" s="482"/>
      <c r="F54" s="482"/>
      <c r="G54" s="482"/>
      <c r="H54" s="482"/>
      <c r="I54" s="482"/>
      <c r="J54" s="482"/>
      <c r="K54" s="482"/>
      <c r="L54" s="314"/>
      <c r="M54" s="315"/>
      <c r="N54" s="316"/>
      <c r="P54" s="254"/>
      <c r="Q54" s="254"/>
      <c r="R54" s="254"/>
      <c r="S54" s="254"/>
      <c r="T54" s="254"/>
      <c r="U54" s="254"/>
      <c r="V54" s="254"/>
      <c r="W54" s="254"/>
      <c r="X54" s="254"/>
      <c r="Y54" s="254"/>
      <c r="Z54" s="254"/>
      <c r="AA54" s="254"/>
      <c r="AB54" s="296" t="s">
        <v>57</v>
      </c>
      <c r="AC54" s="254"/>
      <c r="AD54" s="254"/>
      <c r="AE54" s="254"/>
    </row>
    <row r="55" spans="1:31" x14ac:dyDescent="0.2">
      <c r="A55" s="317"/>
      <c r="B55" s="298"/>
      <c r="C55" s="479" t="s">
        <v>527</v>
      </c>
      <c r="D55" s="479"/>
      <c r="E55" s="479"/>
      <c r="F55" s="479"/>
      <c r="G55" s="479"/>
      <c r="H55" s="479"/>
      <c r="I55" s="479"/>
      <c r="J55" s="479"/>
      <c r="K55" s="479"/>
      <c r="L55" s="318">
        <v>43.38</v>
      </c>
      <c r="M55" s="319"/>
      <c r="N55" s="320"/>
      <c r="P55" s="254"/>
      <c r="Q55" s="254"/>
      <c r="R55" s="254"/>
      <c r="S55" s="254"/>
      <c r="T55" s="254"/>
      <c r="U55" s="254"/>
      <c r="V55" s="254"/>
      <c r="W55" s="254"/>
      <c r="X55" s="254"/>
      <c r="Y55" s="254"/>
      <c r="Z55" s="254"/>
      <c r="AA55" s="254"/>
      <c r="AB55" s="296"/>
      <c r="AC55" s="264" t="s">
        <v>527</v>
      </c>
      <c r="AD55" s="254"/>
      <c r="AE55" s="254"/>
    </row>
    <row r="56" spans="1:31" x14ac:dyDescent="0.2">
      <c r="A56" s="317"/>
      <c r="B56" s="298"/>
      <c r="C56" s="479" t="s">
        <v>528</v>
      </c>
      <c r="D56" s="479"/>
      <c r="E56" s="479"/>
      <c r="F56" s="479"/>
      <c r="G56" s="479"/>
      <c r="H56" s="479"/>
      <c r="I56" s="479"/>
      <c r="J56" s="479"/>
      <c r="K56" s="479"/>
      <c r="L56" s="318"/>
      <c r="M56" s="319"/>
      <c r="N56" s="320"/>
      <c r="P56" s="254"/>
      <c r="Q56" s="254"/>
      <c r="R56" s="254"/>
      <c r="S56" s="254"/>
      <c r="T56" s="254"/>
      <c r="U56" s="254"/>
      <c r="V56" s="254"/>
      <c r="W56" s="254"/>
      <c r="X56" s="254"/>
      <c r="Y56" s="254"/>
      <c r="Z56" s="254"/>
      <c r="AA56" s="254"/>
      <c r="AB56" s="296"/>
      <c r="AC56" s="264" t="s">
        <v>528</v>
      </c>
      <c r="AD56" s="254"/>
      <c r="AE56" s="254"/>
    </row>
    <row r="57" spans="1:31" x14ac:dyDescent="0.2">
      <c r="A57" s="317"/>
      <c r="B57" s="298"/>
      <c r="C57" s="479" t="s">
        <v>529</v>
      </c>
      <c r="D57" s="479"/>
      <c r="E57" s="479"/>
      <c r="F57" s="479"/>
      <c r="G57" s="479"/>
      <c r="H57" s="479"/>
      <c r="I57" s="479"/>
      <c r="J57" s="479"/>
      <c r="K57" s="479"/>
      <c r="L57" s="318">
        <v>43.38</v>
      </c>
      <c r="M57" s="319"/>
      <c r="N57" s="320"/>
      <c r="P57" s="254"/>
      <c r="Q57" s="254"/>
      <c r="R57" s="254"/>
      <c r="S57" s="254"/>
      <c r="T57" s="254"/>
      <c r="U57" s="254"/>
      <c r="V57" s="254"/>
      <c r="W57" s="254"/>
      <c r="X57" s="254"/>
      <c r="Y57" s="254"/>
      <c r="Z57" s="254"/>
      <c r="AA57" s="254"/>
      <c r="AB57" s="296"/>
      <c r="AC57" s="264" t="s">
        <v>529</v>
      </c>
      <c r="AD57" s="254"/>
      <c r="AE57" s="254"/>
    </row>
    <row r="58" spans="1:31" x14ac:dyDescent="0.2">
      <c r="A58" s="317"/>
      <c r="B58" s="298"/>
      <c r="C58" s="479" t="s">
        <v>61</v>
      </c>
      <c r="D58" s="479"/>
      <c r="E58" s="479"/>
      <c r="F58" s="479"/>
      <c r="G58" s="479"/>
      <c r="H58" s="479"/>
      <c r="I58" s="479"/>
      <c r="J58" s="479"/>
      <c r="K58" s="479"/>
      <c r="L58" s="318">
        <v>91.54</v>
      </c>
      <c r="M58" s="319"/>
      <c r="N58" s="320">
        <v>3505</v>
      </c>
      <c r="P58" s="254"/>
      <c r="Q58" s="254"/>
      <c r="R58" s="254"/>
      <c r="S58" s="254"/>
      <c r="T58" s="254"/>
      <c r="U58" s="254"/>
      <c r="V58" s="254"/>
      <c r="W58" s="254"/>
      <c r="X58" s="254"/>
      <c r="Y58" s="254"/>
      <c r="Z58" s="254"/>
      <c r="AA58" s="254"/>
      <c r="AB58" s="296"/>
      <c r="AC58" s="264" t="s">
        <v>61</v>
      </c>
      <c r="AD58" s="254"/>
      <c r="AE58" s="254"/>
    </row>
    <row r="59" spans="1:31" x14ac:dyDescent="0.2">
      <c r="A59" s="317"/>
      <c r="B59" s="298" t="s">
        <v>191</v>
      </c>
      <c r="C59" s="479" t="s">
        <v>530</v>
      </c>
      <c r="D59" s="479"/>
      <c r="E59" s="479"/>
      <c r="F59" s="479"/>
      <c r="G59" s="479"/>
      <c r="H59" s="479"/>
      <c r="I59" s="479"/>
      <c r="J59" s="479"/>
      <c r="K59" s="479"/>
      <c r="L59" s="318">
        <v>91.54</v>
      </c>
      <c r="M59" s="319" t="s">
        <v>531</v>
      </c>
      <c r="N59" s="320">
        <v>3505</v>
      </c>
      <c r="P59" s="254"/>
      <c r="Q59" s="254"/>
      <c r="R59" s="254"/>
      <c r="S59" s="254"/>
      <c r="T59" s="254"/>
      <c r="U59" s="254"/>
      <c r="V59" s="254"/>
      <c r="W59" s="254"/>
      <c r="X59" s="254"/>
      <c r="Y59" s="254"/>
      <c r="Z59" s="254"/>
      <c r="AA59" s="254"/>
      <c r="AB59" s="296"/>
      <c r="AC59" s="264" t="s">
        <v>530</v>
      </c>
      <c r="AD59" s="254"/>
      <c r="AE59" s="254"/>
    </row>
    <row r="60" spans="1:31" x14ac:dyDescent="0.2">
      <c r="A60" s="317"/>
      <c r="B60" s="298"/>
      <c r="C60" s="479" t="s">
        <v>532</v>
      </c>
      <c r="D60" s="479"/>
      <c r="E60" s="479"/>
      <c r="F60" s="479"/>
      <c r="G60" s="479"/>
      <c r="H60" s="479"/>
      <c r="I60" s="479"/>
      <c r="J60" s="479"/>
      <c r="K60" s="479"/>
      <c r="L60" s="318"/>
      <c r="M60" s="319"/>
      <c r="N60" s="320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96"/>
      <c r="AC60" s="264" t="s">
        <v>532</v>
      </c>
      <c r="AD60" s="254"/>
      <c r="AE60" s="254"/>
    </row>
    <row r="61" spans="1:31" x14ac:dyDescent="0.2">
      <c r="A61" s="317"/>
      <c r="B61" s="298"/>
      <c r="C61" s="479" t="s">
        <v>533</v>
      </c>
      <c r="D61" s="479"/>
      <c r="E61" s="479"/>
      <c r="F61" s="479"/>
      <c r="G61" s="479"/>
      <c r="H61" s="479"/>
      <c r="I61" s="479"/>
      <c r="J61" s="479"/>
      <c r="K61" s="479"/>
      <c r="L61" s="318">
        <v>43.38</v>
      </c>
      <c r="M61" s="319"/>
      <c r="N61" s="320"/>
      <c r="P61" s="254"/>
      <c r="Q61" s="254"/>
      <c r="R61" s="254"/>
      <c r="S61" s="254"/>
      <c r="T61" s="254"/>
      <c r="U61" s="254"/>
      <c r="V61" s="254"/>
      <c r="W61" s="254"/>
      <c r="X61" s="254"/>
      <c r="Y61" s="254"/>
      <c r="Z61" s="254"/>
      <c r="AA61" s="254"/>
      <c r="AB61" s="296"/>
      <c r="AC61" s="264" t="s">
        <v>533</v>
      </c>
      <c r="AD61" s="254"/>
      <c r="AE61" s="254"/>
    </row>
    <row r="62" spans="1:31" x14ac:dyDescent="0.2">
      <c r="A62" s="317"/>
      <c r="B62" s="298"/>
      <c r="C62" s="479" t="s">
        <v>534</v>
      </c>
      <c r="D62" s="479"/>
      <c r="E62" s="479"/>
      <c r="F62" s="479"/>
      <c r="G62" s="479"/>
      <c r="H62" s="479"/>
      <c r="I62" s="479"/>
      <c r="J62" s="479"/>
      <c r="K62" s="479"/>
      <c r="L62" s="318">
        <v>32.54</v>
      </c>
      <c r="M62" s="319"/>
      <c r="N62" s="320"/>
      <c r="P62" s="254"/>
      <c r="Q62" s="254"/>
      <c r="R62" s="254"/>
      <c r="S62" s="254"/>
      <c r="T62" s="254"/>
      <c r="U62" s="254"/>
      <c r="V62" s="254"/>
      <c r="W62" s="254"/>
      <c r="X62" s="254"/>
      <c r="Y62" s="254"/>
      <c r="Z62" s="254"/>
      <c r="AA62" s="254"/>
      <c r="AB62" s="296"/>
      <c r="AC62" s="264" t="s">
        <v>534</v>
      </c>
      <c r="AD62" s="254"/>
      <c r="AE62" s="254"/>
    </row>
    <row r="63" spans="1:31" x14ac:dyDescent="0.2">
      <c r="A63" s="317"/>
      <c r="B63" s="298"/>
      <c r="C63" s="479" t="s">
        <v>535</v>
      </c>
      <c r="D63" s="479"/>
      <c r="E63" s="479"/>
      <c r="F63" s="479"/>
      <c r="G63" s="479"/>
      <c r="H63" s="479"/>
      <c r="I63" s="479"/>
      <c r="J63" s="479"/>
      <c r="K63" s="479"/>
      <c r="L63" s="318">
        <v>15.62</v>
      </c>
      <c r="M63" s="319"/>
      <c r="N63" s="320"/>
      <c r="P63" s="254"/>
      <c r="Q63" s="254"/>
      <c r="R63" s="254"/>
      <c r="S63" s="254"/>
      <c r="T63" s="254"/>
      <c r="U63" s="254"/>
      <c r="V63" s="254"/>
      <c r="W63" s="254"/>
      <c r="X63" s="254"/>
      <c r="Y63" s="254"/>
      <c r="Z63" s="254"/>
      <c r="AA63" s="254"/>
      <c r="AB63" s="296"/>
      <c r="AC63" s="264" t="s">
        <v>535</v>
      </c>
      <c r="AD63" s="254"/>
      <c r="AE63" s="254"/>
    </row>
    <row r="64" spans="1:31" x14ac:dyDescent="0.2">
      <c r="A64" s="317"/>
      <c r="B64" s="298"/>
      <c r="C64" s="479" t="s">
        <v>536</v>
      </c>
      <c r="D64" s="479"/>
      <c r="E64" s="479"/>
      <c r="F64" s="479"/>
      <c r="G64" s="479"/>
      <c r="H64" s="479"/>
      <c r="I64" s="479"/>
      <c r="J64" s="479"/>
      <c r="K64" s="479"/>
      <c r="L64" s="318">
        <v>43.38</v>
      </c>
      <c r="M64" s="319"/>
      <c r="N64" s="320"/>
      <c r="P64" s="254"/>
      <c r="Q64" s="254"/>
      <c r="R64" s="254"/>
      <c r="S64" s="254"/>
      <c r="T64" s="254"/>
      <c r="U64" s="254"/>
      <c r="V64" s="254"/>
      <c r="W64" s="254"/>
      <c r="X64" s="254"/>
      <c r="Y64" s="254"/>
      <c r="Z64" s="254"/>
      <c r="AA64" s="254"/>
      <c r="AB64" s="296"/>
      <c r="AC64" s="264" t="s">
        <v>536</v>
      </c>
      <c r="AD64" s="254"/>
      <c r="AE64" s="254"/>
    </row>
    <row r="65" spans="1:31" x14ac:dyDescent="0.2">
      <c r="A65" s="317"/>
      <c r="B65" s="298"/>
      <c r="C65" s="479" t="s">
        <v>537</v>
      </c>
      <c r="D65" s="479"/>
      <c r="E65" s="479"/>
      <c r="F65" s="479"/>
      <c r="G65" s="479"/>
      <c r="H65" s="479"/>
      <c r="I65" s="479"/>
      <c r="J65" s="479"/>
      <c r="K65" s="479"/>
      <c r="L65" s="318">
        <v>32.54</v>
      </c>
      <c r="M65" s="319"/>
      <c r="N65" s="320"/>
      <c r="P65" s="254"/>
      <c r="Q65" s="254"/>
      <c r="R65" s="254"/>
      <c r="S65" s="254"/>
      <c r="T65" s="254"/>
      <c r="U65" s="254"/>
      <c r="V65" s="254"/>
      <c r="W65" s="254"/>
      <c r="X65" s="254"/>
      <c r="Y65" s="254"/>
      <c r="Z65" s="254"/>
      <c r="AA65" s="254"/>
      <c r="AB65" s="296"/>
      <c r="AC65" s="264" t="s">
        <v>537</v>
      </c>
      <c r="AD65" s="254"/>
      <c r="AE65" s="254"/>
    </row>
    <row r="66" spans="1:31" x14ac:dyDescent="0.2">
      <c r="A66" s="317"/>
      <c r="B66" s="298"/>
      <c r="C66" s="479" t="s">
        <v>538</v>
      </c>
      <c r="D66" s="479"/>
      <c r="E66" s="479"/>
      <c r="F66" s="479"/>
      <c r="G66" s="479"/>
      <c r="H66" s="479"/>
      <c r="I66" s="479"/>
      <c r="J66" s="479"/>
      <c r="K66" s="479"/>
      <c r="L66" s="318">
        <v>15.62</v>
      </c>
      <c r="M66" s="319"/>
      <c r="N66" s="320"/>
      <c r="P66" s="254"/>
      <c r="Q66" s="254"/>
      <c r="R66" s="254"/>
      <c r="S66" s="254"/>
      <c r="T66" s="254"/>
      <c r="U66" s="254"/>
      <c r="V66" s="254"/>
      <c r="W66" s="254"/>
      <c r="X66" s="254"/>
      <c r="Y66" s="254"/>
      <c r="Z66" s="254"/>
      <c r="AA66" s="254"/>
      <c r="AB66" s="296"/>
      <c r="AC66" s="264" t="s">
        <v>538</v>
      </c>
      <c r="AD66" s="254"/>
      <c r="AE66" s="254"/>
    </row>
    <row r="67" spans="1:31" x14ac:dyDescent="0.2">
      <c r="A67" s="317"/>
      <c r="B67" s="308"/>
      <c r="C67" s="480" t="s">
        <v>542</v>
      </c>
      <c r="D67" s="480"/>
      <c r="E67" s="480"/>
      <c r="F67" s="480"/>
      <c r="G67" s="480"/>
      <c r="H67" s="480"/>
      <c r="I67" s="480"/>
      <c r="J67" s="480"/>
      <c r="K67" s="480"/>
      <c r="L67" s="321">
        <v>96.03</v>
      </c>
      <c r="M67" s="322"/>
      <c r="N67" s="329">
        <v>3677</v>
      </c>
      <c r="P67" s="254"/>
      <c r="Q67" s="254"/>
      <c r="R67" s="254"/>
      <c r="S67" s="254"/>
      <c r="T67" s="254"/>
      <c r="U67" s="254"/>
      <c r="V67" s="254"/>
      <c r="W67" s="254"/>
      <c r="X67" s="254"/>
      <c r="Y67" s="254"/>
      <c r="Z67" s="254"/>
      <c r="AA67" s="254"/>
      <c r="AB67" s="296"/>
      <c r="AC67" s="254"/>
      <c r="AD67" s="296" t="s">
        <v>542</v>
      </c>
      <c r="AE67" s="254"/>
    </row>
    <row r="68" spans="1:31" x14ac:dyDescent="0.2">
      <c r="A68" s="317"/>
      <c r="B68" s="308"/>
      <c r="C68" s="480" t="s">
        <v>429</v>
      </c>
      <c r="D68" s="480"/>
      <c r="E68" s="480"/>
      <c r="F68" s="480"/>
      <c r="G68" s="480"/>
      <c r="H68" s="480"/>
      <c r="I68" s="480"/>
      <c r="J68" s="480"/>
      <c r="K68" s="480"/>
      <c r="L68" s="321">
        <v>96.03</v>
      </c>
      <c r="M68" s="322"/>
      <c r="N68" s="323">
        <v>3677</v>
      </c>
      <c r="P68" s="254"/>
      <c r="Q68" s="254"/>
      <c r="R68" s="254"/>
      <c r="S68" s="254"/>
      <c r="T68" s="254"/>
      <c r="U68" s="254"/>
      <c r="V68" s="254"/>
      <c r="W68" s="254"/>
      <c r="X68" s="254"/>
      <c r="Y68" s="254"/>
      <c r="Z68" s="254"/>
      <c r="AA68" s="254"/>
      <c r="AB68" s="296"/>
      <c r="AC68" s="254"/>
      <c r="AD68" s="296"/>
      <c r="AE68" s="296" t="s">
        <v>429</v>
      </c>
    </row>
    <row r="69" spans="1:31" ht="1.5" customHeight="1" x14ac:dyDescent="0.2">
      <c r="B69" s="308"/>
      <c r="C69" s="306"/>
      <c r="D69" s="306"/>
      <c r="E69" s="306"/>
      <c r="F69" s="306"/>
      <c r="G69" s="306"/>
      <c r="H69" s="306"/>
      <c r="I69" s="306"/>
      <c r="J69" s="306"/>
      <c r="K69" s="306"/>
      <c r="L69" s="321"/>
      <c r="M69" s="324"/>
      <c r="N69" s="325"/>
      <c r="P69" s="254"/>
      <c r="Q69" s="254"/>
      <c r="R69" s="254"/>
      <c r="S69" s="254"/>
      <c r="T69" s="254"/>
      <c r="U69" s="254"/>
      <c r="V69" s="254"/>
      <c r="W69" s="254"/>
      <c r="X69" s="254"/>
      <c r="Y69" s="254"/>
      <c r="Z69" s="254"/>
      <c r="AA69" s="254"/>
      <c r="AB69" s="254"/>
      <c r="AC69" s="254"/>
      <c r="AD69" s="254"/>
      <c r="AE69" s="254"/>
    </row>
    <row r="70" spans="1:31" ht="53.25" customHeight="1" x14ac:dyDescent="0.2">
      <c r="A70" s="326"/>
      <c r="B70" s="326"/>
      <c r="C70" s="326"/>
      <c r="D70" s="326"/>
      <c r="E70" s="326"/>
      <c r="F70" s="326"/>
      <c r="G70" s="326"/>
      <c r="H70" s="326"/>
      <c r="I70" s="326"/>
      <c r="J70" s="326"/>
      <c r="K70" s="326"/>
      <c r="L70" s="326"/>
      <c r="M70" s="326"/>
      <c r="N70" s="326"/>
      <c r="P70" s="254"/>
      <c r="Q70" s="254"/>
      <c r="R70" s="254"/>
      <c r="S70" s="254"/>
      <c r="T70" s="254"/>
      <c r="U70" s="254"/>
      <c r="V70" s="254"/>
      <c r="W70" s="254"/>
      <c r="X70" s="254"/>
      <c r="Y70" s="254"/>
      <c r="Z70" s="254"/>
      <c r="AA70" s="254"/>
      <c r="AB70" s="254"/>
      <c r="AC70" s="254"/>
      <c r="AD70" s="254"/>
      <c r="AE70" s="254"/>
    </row>
    <row r="71" spans="1:31" x14ac:dyDescent="0.2">
      <c r="B71" s="327" t="s">
        <v>68</v>
      </c>
      <c r="C71" s="481" t="s">
        <v>539</v>
      </c>
      <c r="D71" s="481"/>
      <c r="E71" s="481"/>
      <c r="F71" s="481"/>
      <c r="G71" s="481"/>
      <c r="H71" s="481"/>
      <c r="I71" s="481"/>
      <c r="J71" s="481"/>
      <c r="K71" s="481"/>
      <c r="L71" s="481"/>
    </row>
    <row r="72" spans="1:31" ht="13.5" customHeight="1" x14ac:dyDescent="0.2">
      <c r="B72" s="255"/>
      <c r="C72" s="478" t="s">
        <v>69</v>
      </c>
      <c r="D72" s="478"/>
      <c r="E72" s="478"/>
      <c r="F72" s="478"/>
      <c r="G72" s="478"/>
      <c r="H72" s="478"/>
      <c r="I72" s="478"/>
      <c r="J72" s="478"/>
      <c r="K72" s="478"/>
      <c r="L72" s="478"/>
    </row>
    <row r="73" spans="1:31" ht="12.75" customHeight="1" x14ac:dyDescent="0.2">
      <c r="B73" s="327" t="s">
        <v>70</v>
      </c>
      <c r="C73" s="481"/>
      <c r="D73" s="481"/>
      <c r="E73" s="481"/>
      <c r="F73" s="481"/>
      <c r="G73" s="481"/>
      <c r="H73" s="481"/>
      <c r="I73" s="481"/>
      <c r="J73" s="481"/>
      <c r="K73" s="481"/>
      <c r="L73" s="481"/>
    </row>
    <row r="74" spans="1:31" ht="13.5" customHeight="1" x14ac:dyDescent="0.2">
      <c r="C74" s="478" t="s">
        <v>69</v>
      </c>
      <c r="D74" s="478"/>
      <c r="E74" s="478"/>
      <c r="F74" s="478"/>
      <c r="G74" s="478"/>
      <c r="H74" s="478"/>
      <c r="I74" s="478"/>
      <c r="J74" s="478"/>
      <c r="K74" s="478"/>
      <c r="L74" s="478"/>
    </row>
    <row r="76" spans="1:31" x14ac:dyDescent="0.2">
      <c r="B76" s="328"/>
      <c r="D76" s="328"/>
      <c r="F76" s="328"/>
      <c r="P76" s="254"/>
      <c r="Q76" s="254"/>
      <c r="R76" s="254"/>
      <c r="S76" s="254"/>
      <c r="T76" s="254"/>
      <c r="U76" s="254"/>
      <c r="V76" s="254"/>
      <c r="W76" s="254"/>
      <c r="X76" s="254"/>
      <c r="Y76" s="254"/>
      <c r="Z76" s="254"/>
      <c r="AA76" s="254"/>
      <c r="AB76" s="254"/>
      <c r="AC76" s="254"/>
      <c r="AD76" s="254"/>
      <c r="AE76" s="254"/>
    </row>
  </sheetData>
  <mergeCells count="54">
    <mergeCell ref="A22:N22"/>
    <mergeCell ref="A8:C8"/>
    <mergeCell ref="K8:N8"/>
    <mergeCell ref="A9:D9"/>
    <mergeCell ref="J9:N9"/>
    <mergeCell ref="A10:D10"/>
    <mergeCell ref="J10:N10"/>
    <mergeCell ref="D14:N14"/>
    <mergeCell ref="A17:N17"/>
    <mergeCell ref="A18:N18"/>
    <mergeCell ref="A20:N20"/>
    <mergeCell ref="A21:N21"/>
    <mergeCell ref="A24:N24"/>
    <mergeCell ref="A25:N25"/>
    <mergeCell ref="B27:F27"/>
    <mergeCell ref="B28:F28"/>
    <mergeCell ref="L37:M37"/>
    <mergeCell ref="C50:E50"/>
    <mergeCell ref="J39:L40"/>
    <mergeCell ref="M39:M41"/>
    <mergeCell ref="N39:N41"/>
    <mergeCell ref="C42:E42"/>
    <mergeCell ref="A43:N43"/>
    <mergeCell ref="C44:E44"/>
    <mergeCell ref="A39:A41"/>
    <mergeCell ref="B39:B41"/>
    <mergeCell ref="C39:E41"/>
    <mergeCell ref="F39:F41"/>
    <mergeCell ref="G39:I40"/>
    <mergeCell ref="C45:E45"/>
    <mergeCell ref="C46:E46"/>
    <mergeCell ref="C47:E47"/>
    <mergeCell ref="C48:E48"/>
    <mergeCell ref="C49:E49"/>
    <mergeCell ref="C64:K64"/>
    <mergeCell ref="C51:E51"/>
    <mergeCell ref="C54:K54"/>
    <mergeCell ref="C55:K55"/>
    <mergeCell ref="C56:K56"/>
    <mergeCell ref="C57:K57"/>
    <mergeCell ref="C58:K58"/>
    <mergeCell ref="C59:K59"/>
    <mergeCell ref="C60:K60"/>
    <mergeCell ref="C61:K61"/>
    <mergeCell ref="C62:K62"/>
    <mergeCell ref="C63:K63"/>
    <mergeCell ref="C73:L73"/>
    <mergeCell ref="C74:L74"/>
    <mergeCell ref="C65:K65"/>
    <mergeCell ref="C66:K66"/>
    <mergeCell ref="C67:K67"/>
    <mergeCell ref="C68:K68"/>
    <mergeCell ref="C71:L71"/>
    <mergeCell ref="C72:L72"/>
  </mergeCells>
  <printOptions horizontalCentered="1"/>
  <pageMargins left="0.39370077848434498" right="0.23622047901153601" top="0.35433071851730302" bottom="0.31496062874794001" header="0.118110239505768" footer="0.118110239505768"/>
  <pageSetup paperSize="9" orientation="landscape" r:id="rId1"/>
  <headerFooter>
    <oddHeader>&amp;LГРАНД-Смета, версия 2021.2</oddHeader>
    <oddFooter>&amp;R&amp;8Страница &amp;P</oddFooter>
  </headerFooter>
  <rowBreaks count="1" manualBreakCount="1">
    <brk id="38" max="71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E76"/>
  <sheetViews>
    <sheetView topLeftCell="A4" zoomScale="115" zoomScaleNormal="115" workbookViewId="0">
      <selection activeCell="A169" sqref="A169:M169"/>
    </sheetView>
  </sheetViews>
  <sheetFormatPr defaultRowHeight="11.25" customHeight="1" x14ac:dyDescent="0.2"/>
  <cols>
    <col min="1" max="1" width="8.140625" style="254" customWidth="1"/>
    <col min="2" max="2" width="20.140625" style="254" customWidth="1"/>
    <col min="3" max="4" width="10.42578125" style="254" customWidth="1"/>
    <col min="5" max="5" width="13.28515625" style="254" customWidth="1"/>
    <col min="6" max="6" width="8.5703125" style="254" customWidth="1"/>
    <col min="7" max="7" width="7.85546875" style="254" customWidth="1"/>
    <col min="8" max="8" width="8.42578125" style="254" customWidth="1"/>
    <col min="9" max="9" width="8.7109375" style="254" customWidth="1"/>
    <col min="10" max="10" width="8.140625" style="254" customWidth="1"/>
    <col min="11" max="11" width="8.5703125" style="254" customWidth="1"/>
    <col min="12" max="12" width="10" style="254" customWidth="1"/>
    <col min="13" max="13" width="6.5703125" style="254" customWidth="1"/>
    <col min="14" max="14" width="9.7109375" style="254" customWidth="1"/>
    <col min="15" max="15" width="9.140625" style="254" customWidth="1"/>
    <col min="16" max="16" width="49.140625" style="264" hidden="1" customWidth="1"/>
    <col min="17" max="17" width="43" style="264" hidden="1" customWidth="1"/>
    <col min="18" max="18" width="100.28515625" style="264" hidden="1" customWidth="1"/>
    <col min="19" max="22" width="139" style="264" hidden="1" customWidth="1"/>
    <col min="23" max="27" width="34.140625" style="264" hidden="1" customWidth="1"/>
    <col min="28" max="31" width="84.42578125" style="264" hidden="1" customWidth="1"/>
    <col min="32" max="16384" width="9.140625" style="254"/>
  </cols>
  <sheetData>
    <row r="1" spans="1:31" hidden="1" x14ac:dyDescent="0.2">
      <c r="N1" s="255" t="s">
        <v>487</v>
      </c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4"/>
      <c r="AB1" s="254"/>
      <c r="AC1" s="254"/>
      <c r="AD1" s="254"/>
      <c r="AE1" s="254"/>
    </row>
    <row r="2" spans="1:31" hidden="1" x14ac:dyDescent="0.2">
      <c r="N2" s="255" t="s">
        <v>488</v>
      </c>
      <c r="P2" s="254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</row>
    <row r="3" spans="1:31" ht="8.25" hidden="1" customHeight="1" x14ac:dyDescent="0.2">
      <c r="N3" s="255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</row>
    <row r="4" spans="1:31" s="262" customFormat="1" ht="15.75" collapsed="1" x14ac:dyDescent="0.2">
      <c r="A4" s="256"/>
      <c r="B4" s="257"/>
      <c r="C4" s="258"/>
      <c r="D4" s="259"/>
      <c r="E4" s="260"/>
      <c r="F4" s="261"/>
      <c r="G4" s="261"/>
      <c r="H4" s="261"/>
      <c r="I4" s="261"/>
      <c r="J4" s="261"/>
      <c r="K4" s="261"/>
      <c r="L4" s="261"/>
      <c r="N4" s="237" t="s">
        <v>489</v>
      </c>
    </row>
    <row r="5" spans="1:31" s="262" customFormat="1" ht="15.75" x14ac:dyDescent="0.2">
      <c r="A5" s="256"/>
      <c r="B5" s="257"/>
      <c r="C5" s="258"/>
      <c r="D5" s="259"/>
      <c r="E5" s="260"/>
      <c r="F5" s="261"/>
      <c r="G5" s="261"/>
      <c r="H5" s="261"/>
      <c r="I5" s="261"/>
      <c r="J5" s="261"/>
      <c r="K5" s="261"/>
      <c r="L5" s="261"/>
      <c r="N5" s="237" t="s">
        <v>148</v>
      </c>
    </row>
    <row r="6" spans="1:31" s="262" customFormat="1" ht="15.75" x14ac:dyDescent="0.2">
      <c r="A6" s="256"/>
      <c r="B6" s="257"/>
      <c r="C6" s="258"/>
      <c r="D6" s="259"/>
      <c r="E6" s="260"/>
      <c r="F6" s="261"/>
      <c r="G6" s="261"/>
      <c r="H6" s="261"/>
      <c r="I6" s="261"/>
      <c r="J6" s="261"/>
      <c r="K6" s="261"/>
      <c r="L6" s="261"/>
      <c r="N6" s="237" t="s">
        <v>456</v>
      </c>
    </row>
    <row r="7" spans="1:31" ht="8.25" customHeight="1" x14ac:dyDescent="0.2">
      <c r="N7" s="255"/>
      <c r="P7" s="254"/>
      <c r="Q7" s="254"/>
      <c r="R7" s="254"/>
      <c r="S7" s="254"/>
      <c r="T7" s="254"/>
      <c r="U7" s="254"/>
      <c r="V7" s="254"/>
      <c r="W7" s="254"/>
      <c r="X7" s="254"/>
      <c r="Y7" s="254"/>
      <c r="Z7" s="254"/>
      <c r="AA7" s="254"/>
      <c r="AB7" s="254"/>
      <c r="AC7" s="254"/>
      <c r="AD7" s="254"/>
      <c r="AE7" s="254"/>
    </row>
    <row r="8" spans="1:31" ht="14.25" customHeight="1" x14ac:dyDescent="0.2">
      <c r="A8" s="496" t="s">
        <v>150</v>
      </c>
      <c r="B8" s="496"/>
      <c r="C8" s="496"/>
      <c r="D8" s="263"/>
      <c r="K8" s="496" t="s">
        <v>151</v>
      </c>
      <c r="L8" s="496"/>
      <c r="M8" s="496"/>
      <c r="N8" s="496"/>
      <c r="P8" s="254"/>
      <c r="Q8" s="254"/>
      <c r="R8" s="254"/>
      <c r="S8" s="254"/>
      <c r="T8" s="254"/>
      <c r="U8" s="254"/>
      <c r="V8" s="254"/>
      <c r="W8" s="254"/>
      <c r="X8" s="254"/>
      <c r="Y8" s="254"/>
      <c r="Z8" s="254"/>
      <c r="AA8" s="254"/>
      <c r="AB8" s="254"/>
      <c r="AC8" s="254"/>
      <c r="AD8" s="254"/>
      <c r="AE8" s="254"/>
    </row>
    <row r="9" spans="1:31" ht="12" customHeight="1" x14ac:dyDescent="0.2">
      <c r="A9" s="497"/>
      <c r="B9" s="497"/>
      <c r="C9" s="497"/>
      <c r="D9" s="497"/>
      <c r="E9" s="264"/>
      <c r="J9" s="498"/>
      <c r="K9" s="498"/>
      <c r="L9" s="498"/>
      <c r="M9" s="498"/>
      <c r="N9" s="498"/>
      <c r="P9" s="254"/>
      <c r="Q9" s="254"/>
      <c r="R9" s="254"/>
      <c r="S9" s="254"/>
      <c r="T9" s="254"/>
      <c r="U9" s="254"/>
      <c r="V9" s="254"/>
      <c r="W9" s="254"/>
      <c r="X9" s="254"/>
      <c r="Y9" s="254"/>
      <c r="Z9" s="254"/>
      <c r="AA9" s="254"/>
      <c r="AB9" s="254"/>
      <c r="AC9" s="254"/>
      <c r="AD9" s="254"/>
      <c r="AE9" s="254"/>
    </row>
    <row r="10" spans="1:31" ht="11.25" customHeight="1" x14ac:dyDescent="0.2">
      <c r="A10" s="479" t="s">
        <v>490</v>
      </c>
      <c r="B10" s="479"/>
      <c r="C10" s="479"/>
      <c r="D10" s="479"/>
      <c r="J10" s="479" t="s">
        <v>491</v>
      </c>
      <c r="K10" s="479"/>
      <c r="L10" s="479"/>
      <c r="M10" s="479"/>
      <c r="N10" s="479"/>
      <c r="P10" s="264" t="s">
        <v>5</v>
      </c>
      <c r="Q10" s="264" t="s">
        <v>5</v>
      </c>
      <c r="R10" s="254"/>
      <c r="S10" s="254"/>
      <c r="T10" s="254"/>
      <c r="U10" s="254"/>
      <c r="V10" s="254"/>
      <c r="W10" s="254"/>
      <c r="X10" s="254"/>
      <c r="Y10" s="254"/>
      <c r="Z10" s="254"/>
      <c r="AA10" s="254"/>
      <c r="AB10" s="254"/>
      <c r="AC10" s="254"/>
      <c r="AD10" s="254"/>
      <c r="AE10" s="254"/>
    </row>
    <row r="11" spans="1:31" ht="17.25" customHeight="1" x14ac:dyDescent="0.2">
      <c r="A11" s="265"/>
      <c r="B11" s="266" t="s">
        <v>492</v>
      </c>
      <c r="C11" s="264"/>
      <c r="D11" s="264"/>
      <c r="J11" s="265"/>
      <c r="K11" s="265"/>
      <c r="L11" s="265"/>
      <c r="M11" s="265"/>
      <c r="N11" s="266" t="s">
        <v>493</v>
      </c>
      <c r="P11" s="254"/>
      <c r="Q11" s="254"/>
      <c r="R11" s="254"/>
      <c r="S11" s="254"/>
      <c r="T11" s="254"/>
      <c r="U11" s="254"/>
      <c r="V11" s="254"/>
      <c r="W11" s="254"/>
      <c r="X11" s="254"/>
      <c r="Y11" s="254"/>
      <c r="Z11" s="254"/>
      <c r="AA11" s="254"/>
      <c r="AB11" s="254"/>
      <c r="AC11" s="254"/>
      <c r="AD11" s="254"/>
      <c r="AE11" s="254"/>
    </row>
    <row r="12" spans="1:31" ht="16.5" customHeight="1" x14ac:dyDescent="0.2">
      <c r="A12" s="254" t="s">
        <v>494</v>
      </c>
      <c r="B12" s="267"/>
      <c r="C12" s="267"/>
      <c r="D12" s="267"/>
      <c r="L12" s="267"/>
      <c r="M12" s="267"/>
      <c r="N12" s="255" t="s">
        <v>494</v>
      </c>
      <c r="P12" s="254"/>
      <c r="Q12" s="254"/>
      <c r="R12" s="254"/>
      <c r="S12" s="254"/>
      <c r="T12" s="254"/>
      <c r="U12" s="254"/>
      <c r="V12" s="254"/>
      <c r="W12" s="254"/>
      <c r="X12" s="254"/>
      <c r="Y12" s="254"/>
      <c r="Z12" s="254"/>
      <c r="AA12" s="254"/>
      <c r="AB12" s="254"/>
      <c r="AC12" s="254"/>
      <c r="AD12" s="254"/>
      <c r="AE12" s="254"/>
    </row>
    <row r="13" spans="1:31" ht="15.75" customHeight="1" x14ac:dyDescent="0.2">
      <c r="F13" s="268"/>
      <c r="P13" s="254"/>
      <c r="Q13" s="254"/>
      <c r="R13" s="254"/>
      <c r="S13" s="254"/>
      <c r="T13" s="254"/>
      <c r="U13" s="254"/>
      <c r="V13" s="254"/>
      <c r="W13" s="254"/>
      <c r="X13" s="254"/>
      <c r="Y13" s="254"/>
      <c r="Z13" s="254"/>
      <c r="AA13" s="254"/>
      <c r="AB13" s="254"/>
      <c r="AC13" s="254"/>
      <c r="AD13" s="254"/>
      <c r="AE13" s="254"/>
    </row>
    <row r="14" spans="1:31" ht="45" x14ac:dyDescent="0.2">
      <c r="A14" s="269" t="s">
        <v>4</v>
      </c>
      <c r="B14" s="267"/>
      <c r="D14" s="479" t="s">
        <v>495</v>
      </c>
      <c r="E14" s="479"/>
      <c r="F14" s="479"/>
      <c r="G14" s="479"/>
      <c r="H14" s="479"/>
      <c r="I14" s="479"/>
      <c r="J14" s="479"/>
      <c r="K14" s="479"/>
      <c r="L14" s="479"/>
      <c r="M14" s="479"/>
      <c r="N14" s="479"/>
      <c r="P14" s="254"/>
      <c r="Q14" s="254"/>
      <c r="R14" s="264" t="s">
        <v>495</v>
      </c>
      <c r="S14" s="254"/>
      <c r="T14" s="254"/>
      <c r="U14" s="254"/>
      <c r="V14" s="254"/>
      <c r="W14" s="254"/>
      <c r="X14" s="254"/>
      <c r="Y14" s="254"/>
      <c r="Z14" s="254"/>
      <c r="AA14" s="254"/>
      <c r="AB14" s="254"/>
      <c r="AC14" s="254"/>
      <c r="AD14" s="254"/>
      <c r="AE14" s="254"/>
    </row>
    <row r="15" spans="1:31" ht="15" customHeight="1" x14ac:dyDescent="0.2">
      <c r="A15" s="270" t="s">
        <v>2</v>
      </c>
      <c r="D15" s="265" t="s">
        <v>496</v>
      </c>
      <c r="E15" s="265"/>
      <c r="F15" s="271"/>
      <c r="G15" s="271"/>
      <c r="H15" s="271"/>
      <c r="I15" s="271"/>
      <c r="J15" s="271"/>
      <c r="K15" s="271"/>
      <c r="L15" s="271"/>
      <c r="M15" s="271"/>
      <c r="N15" s="271"/>
      <c r="P15" s="254"/>
      <c r="Q15" s="254"/>
      <c r="R15" s="254"/>
      <c r="S15" s="254"/>
      <c r="T15" s="254"/>
      <c r="U15" s="254"/>
      <c r="V15" s="254"/>
      <c r="W15" s="254"/>
      <c r="X15" s="254"/>
      <c r="Y15" s="254"/>
      <c r="Z15" s="254"/>
      <c r="AA15" s="254"/>
      <c r="AB15" s="254"/>
      <c r="AC15" s="254"/>
      <c r="AD15" s="254"/>
      <c r="AE15" s="254"/>
    </row>
    <row r="16" spans="1:31" ht="8.25" customHeight="1" x14ac:dyDescent="0.2">
      <c r="A16" s="270"/>
      <c r="F16" s="267"/>
      <c r="G16" s="267"/>
      <c r="H16" s="267"/>
      <c r="I16" s="267"/>
      <c r="J16" s="267"/>
      <c r="K16" s="267"/>
      <c r="L16" s="267"/>
      <c r="M16" s="267"/>
      <c r="N16" s="267"/>
      <c r="P16" s="254"/>
      <c r="Q16" s="254"/>
      <c r="R16" s="254"/>
      <c r="S16" s="254"/>
      <c r="T16" s="254"/>
      <c r="U16" s="254"/>
      <c r="V16" s="254"/>
      <c r="W16" s="254"/>
      <c r="X16" s="254"/>
      <c r="Y16" s="254"/>
      <c r="Z16" s="254"/>
      <c r="AA16" s="254"/>
      <c r="AB16" s="254"/>
      <c r="AC16" s="254"/>
      <c r="AD16" s="254"/>
      <c r="AE16" s="254"/>
    </row>
    <row r="17" spans="1:31" x14ac:dyDescent="0.2">
      <c r="A17" s="494"/>
      <c r="B17" s="494"/>
      <c r="C17" s="494"/>
      <c r="D17" s="494"/>
      <c r="E17" s="494"/>
      <c r="F17" s="494"/>
      <c r="G17" s="494"/>
      <c r="H17" s="494"/>
      <c r="I17" s="494"/>
      <c r="J17" s="494"/>
      <c r="K17" s="494"/>
      <c r="L17" s="494"/>
      <c r="M17" s="494"/>
      <c r="N17" s="494"/>
      <c r="P17" s="254"/>
      <c r="Q17" s="254"/>
      <c r="R17" s="254"/>
      <c r="S17" s="264" t="s">
        <v>5</v>
      </c>
      <c r="T17" s="254"/>
      <c r="U17" s="254"/>
      <c r="V17" s="254"/>
      <c r="W17" s="254"/>
      <c r="X17" s="254"/>
      <c r="Y17" s="254"/>
      <c r="Z17" s="254"/>
      <c r="AA17" s="254"/>
      <c r="AB17" s="254"/>
      <c r="AC17" s="254"/>
      <c r="AD17" s="254"/>
      <c r="AE17" s="254"/>
    </row>
    <row r="18" spans="1:31" x14ac:dyDescent="0.2">
      <c r="A18" s="490" t="s">
        <v>16</v>
      </c>
      <c r="B18" s="490"/>
      <c r="C18" s="490"/>
      <c r="D18" s="490"/>
      <c r="E18" s="490"/>
      <c r="F18" s="490"/>
      <c r="G18" s="490"/>
      <c r="H18" s="490"/>
      <c r="I18" s="490"/>
      <c r="J18" s="490"/>
      <c r="K18" s="490"/>
      <c r="L18" s="490"/>
      <c r="M18" s="490"/>
      <c r="N18" s="490"/>
      <c r="P18" s="254"/>
      <c r="Q18" s="254"/>
      <c r="R18" s="254"/>
      <c r="S18" s="254"/>
      <c r="T18" s="254"/>
      <c r="U18" s="254"/>
      <c r="V18" s="254"/>
      <c r="W18" s="254"/>
      <c r="X18" s="254"/>
      <c r="Y18" s="254"/>
      <c r="Z18" s="254"/>
      <c r="AA18" s="254"/>
      <c r="AB18" s="254"/>
      <c r="AC18" s="254"/>
      <c r="AD18" s="254"/>
      <c r="AE18" s="254"/>
    </row>
    <row r="19" spans="1:31" ht="8.25" customHeight="1" x14ac:dyDescent="0.2">
      <c r="A19" s="272"/>
      <c r="B19" s="272"/>
      <c r="C19" s="272"/>
      <c r="D19" s="272"/>
      <c r="E19" s="272"/>
      <c r="F19" s="272"/>
      <c r="G19" s="272"/>
      <c r="H19" s="272"/>
      <c r="I19" s="272"/>
      <c r="J19" s="272"/>
      <c r="K19" s="272"/>
      <c r="L19" s="272"/>
      <c r="M19" s="272"/>
      <c r="N19" s="272"/>
      <c r="P19" s="254"/>
      <c r="Q19" s="254"/>
      <c r="R19" s="254"/>
      <c r="S19" s="254"/>
      <c r="T19" s="254"/>
      <c r="U19" s="254"/>
      <c r="V19" s="254"/>
      <c r="W19" s="254"/>
      <c r="X19" s="254"/>
      <c r="Y19" s="254"/>
      <c r="Z19" s="254"/>
      <c r="AA19" s="254"/>
      <c r="AB19" s="254"/>
      <c r="AC19" s="254"/>
      <c r="AD19" s="254"/>
      <c r="AE19" s="254"/>
    </row>
    <row r="20" spans="1:31" x14ac:dyDescent="0.2">
      <c r="A20" s="494"/>
      <c r="B20" s="494"/>
      <c r="C20" s="494"/>
      <c r="D20" s="494"/>
      <c r="E20" s="494"/>
      <c r="F20" s="494"/>
      <c r="G20" s="494"/>
      <c r="H20" s="494"/>
      <c r="I20" s="494"/>
      <c r="J20" s="494"/>
      <c r="K20" s="494"/>
      <c r="L20" s="494"/>
      <c r="M20" s="494"/>
      <c r="N20" s="494"/>
      <c r="P20" s="254"/>
      <c r="Q20" s="254"/>
      <c r="R20" s="254"/>
      <c r="S20" s="254"/>
      <c r="T20" s="264" t="s">
        <v>5</v>
      </c>
      <c r="U20" s="254"/>
      <c r="V20" s="254"/>
      <c r="W20" s="254"/>
      <c r="X20" s="254"/>
      <c r="Y20" s="254"/>
      <c r="Z20" s="254"/>
      <c r="AA20" s="254"/>
      <c r="AB20" s="254"/>
      <c r="AC20" s="254"/>
      <c r="AD20" s="254"/>
      <c r="AE20" s="254"/>
    </row>
    <row r="21" spans="1:31" x14ac:dyDescent="0.2">
      <c r="A21" s="490" t="s">
        <v>17</v>
      </c>
      <c r="B21" s="490"/>
      <c r="C21" s="490"/>
      <c r="D21" s="490"/>
      <c r="E21" s="490"/>
      <c r="F21" s="490"/>
      <c r="G21" s="490"/>
      <c r="H21" s="490"/>
      <c r="I21" s="490"/>
      <c r="J21" s="490"/>
      <c r="K21" s="490"/>
      <c r="L21" s="490"/>
      <c r="M21" s="490"/>
      <c r="N21" s="490"/>
      <c r="P21" s="254"/>
      <c r="Q21" s="254"/>
      <c r="R21" s="254"/>
      <c r="S21" s="254"/>
      <c r="T21" s="254"/>
      <c r="U21" s="254"/>
      <c r="V21" s="254"/>
      <c r="W21" s="254"/>
      <c r="X21" s="254"/>
      <c r="Y21" s="254"/>
      <c r="Z21" s="254"/>
      <c r="AA21" s="254"/>
      <c r="AB21" s="254"/>
      <c r="AC21" s="254"/>
      <c r="AD21" s="254"/>
      <c r="AE21" s="254"/>
    </row>
    <row r="22" spans="1:31" ht="24" customHeight="1" x14ac:dyDescent="0.3">
      <c r="A22" s="495" t="s">
        <v>497</v>
      </c>
      <c r="B22" s="495"/>
      <c r="C22" s="495"/>
      <c r="D22" s="495"/>
      <c r="E22" s="495"/>
      <c r="F22" s="495"/>
      <c r="G22" s="495"/>
      <c r="H22" s="495"/>
      <c r="I22" s="495"/>
      <c r="J22" s="495"/>
      <c r="K22" s="495"/>
      <c r="L22" s="495"/>
      <c r="M22" s="495"/>
      <c r="N22" s="495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  <c r="AB22" s="254"/>
      <c r="AC22" s="254"/>
      <c r="AD22" s="254"/>
      <c r="AE22" s="254"/>
    </row>
    <row r="23" spans="1:31" ht="8.25" customHeight="1" x14ac:dyDescent="0.3">
      <c r="A23" s="273"/>
      <c r="B23" s="273"/>
      <c r="C23" s="273"/>
      <c r="D23" s="273"/>
      <c r="E23" s="273"/>
      <c r="F23" s="273"/>
      <c r="G23" s="273"/>
      <c r="H23" s="273"/>
      <c r="I23" s="273"/>
      <c r="J23" s="273"/>
      <c r="K23" s="273"/>
      <c r="L23" s="273"/>
      <c r="M23" s="273"/>
      <c r="N23" s="273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</row>
    <row r="24" spans="1:31" ht="11.25" customHeight="1" x14ac:dyDescent="0.2">
      <c r="A24" s="491" t="s">
        <v>543</v>
      </c>
      <c r="B24" s="491"/>
      <c r="C24" s="491"/>
      <c r="D24" s="491"/>
      <c r="E24" s="491"/>
      <c r="F24" s="491"/>
      <c r="G24" s="491"/>
      <c r="H24" s="491"/>
      <c r="I24" s="491"/>
      <c r="J24" s="491"/>
      <c r="K24" s="491"/>
      <c r="L24" s="491"/>
      <c r="M24" s="491"/>
      <c r="N24" s="491"/>
      <c r="P24" s="254"/>
      <c r="Q24" s="254"/>
      <c r="R24" s="254"/>
      <c r="S24" s="254"/>
      <c r="T24" s="254"/>
      <c r="U24" s="264" t="s">
        <v>499</v>
      </c>
      <c r="V24" s="254"/>
      <c r="W24" s="254"/>
      <c r="X24" s="254"/>
      <c r="Y24" s="254"/>
      <c r="Z24" s="254"/>
      <c r="AA24" s="254"/>
      <c r="AB24" s="254"/>
      <c r="AC24" s="254"/>
      <c r="AD24" s="254"/>
      <c r="AE24" s="254"/>
    </row>
    <row r="25" spans="1:31" ht="13.5" customHeight="1" x14ac:dyDescent="0.2">
      <c r="A25" s="490" t="s">
        <v>500</v>
      </c>
      <c r="B25" s="490"/>
      <c r="C25" s="490"/>
      <c r="D25" s="490"/>
      <c r="E25" s="490"/>
      <c r="F25" s="490"/>
      <c r="G25" s="490"/>
      <c r="H25" s="490"/>
      <c r="I25" s="490"/>
      <c r="J25" s="490"/>
      <c r="K25" s="490"/>
      <c r="L25" s="490"/>
      <c r="M25" s="490"/>
      <c r="N25" s="490"/>
      <c r="P25" s="254"/>
      <c r="Q25" s="254"/>
      <c r="R25" s="254"/>
      <c r="S25" s="254"/>
      <c r="T25" s="254"/>
      <c r="U25" s="254"/>
      <c r="V25" s="254"/>
      <c r="W25" s="254"/>
      <c r="X25" s="254"/>
      <c r="Y25" s="254"/>
      <c r="Z25" s="254"/>
      <c r="AA25" s="254"/>
      <c r="AB25" s="254"/>
      <c r="AC25" s="254"/>
      <c r="AD25" s="254"/>
      <c r="AE25" s="254"/>
    </row>
    <row r="26" spans="1:31" ht="15" customHeight="1" x14ac:dyDescent="0.2">
      <c r="A26" s="254" t="s">
        <v>19</v>
      </c>
      <c r="B26" s="274" t="s">
        <v>501</v>
      </c>
      <c r="C26" s="254" t="s">
        <v>21</v>
      </c>
      <c r="F26" s="264"/>
      <c r="G26" s="264"/>
      <c r="H26" s="264"/>
      <c r="I26" s="264"/>
      <c r="J26" s="264"/>
      <c r="K26" s="264"/>
      <c r="L26" s="264"/>
      <c r="M26" s="264"/>
      <c r="N26" s="264"/>
      <c r="P26" s="254"/>
      <c r="Q26" s="254"/>
      <c r="R26" s="254"/>
      <c r="S26" s="254"/>
      <c r="T26" s="254"/>
      <c r="U26" s="254"/>
      <c r="V26" s="254"/>
      <c r="W26" s="254"/>
      <c r="X26" s="254"/>
      <c r="Y26" s="254"/>
      <c r="Z26" s="254"/>
      <c r="AA26" s="254"/>
      <c r="AB26" s="254"/>
      <c r="AC26" s="254"/>
      <c r="AD26" s="254"/>
      <c r="AE26" s="254"/>
    </row>
    <row r="27" spans="1:31" ht="18" customHeight="1" x14ac:dyDescent="0.2">
      <c r="A27" s="254" t="s">
        <v>22</v>
      </c>
      <c r="B27" s="491"/>
      <c r="C27" s="491"/>
      <c r="D27" s="491"/>
      <c r="E27" s="491"/>
      <c r="F27" s="491"/>
      <c r="G27" s="264"/>
      <c r="H27" s="264"/>
      <c r="I27" s="264"/>
      <c r="J27" s="264"/>
      <c r="K27" s="264"/>
      <c r="L27" s="264"/>
      <c r="M27" s="264"/>
      <c r="N27" s="264"/>
      <c r="P27" s="254"/>
      <c r="Q27" s="254"/>
      <c r="R27" s="254"/>
      <c r="S27" s="254"/>
      <c r="T27" s="254"/>
      <c r="U27" s="254"/>
      <c r="V27" s="254"/>
      <c r="W27" s="254"/>
      <c r="X27" s="254"/>
      <c r="Y27" s="254"/>
      <c r="Z27" s="254"/>
      <c r="AA27" s="254"/>
      <c r="AB27" s="254"/>
      <c r="AC27" s="254"/>
      <c r="AD27" s="254"/>
      <c r="AE27" s="254"/>
    </row>
    <row r="28" spans="1:31" x14ac:dyDescent="0.2">
      <c r="B28" s="492" t="s">
        <v>23</v>
      </c>
      <c r="C28" s="492"/>
      <c r="D28" s="492"/>
      <c r="E28" s="492"/>
      <c r="F28" s="492"/>
      <c r="G28" s="275"/>
      <c r="H28" s="275"/>
      <c r="I28" s="275"/>
      <c r="J28" s="275"/>
      <c r="K28" s="275"/>
      <c r="L28" s="275"/>
      <c r="M28" s="276"/>
      <c r="N28" s="275"/>
      <c r="P28" s="254"/>
      <c r="Q28" s="254"/>
      <c r="R28" s="254"/>
      <c r="S28" s="254"/>
      <c r="T28" s="254"/>
      <c r="U28" s="254"/>
      <c r="V28" s="254"/>
      <c r="W28" s="254"/>
      <c r="X28" s="254"/>
      <c r="Y28" s="254"/>
      <c r="Z28" s="254"/>
      <c r="AA28" s="254"/>
      <c r="AB28" s="254"/>
      <c r="AC28" s="254"/>
      <c r="AD28" s="254"/>
      <c r="AE28" s="254"/>
    </row>
    <row r="29" spans="1:31" ht="9.75" customHeight="1" x14ac:dyDescent="0.2">
      <c r="D29" s="277"/>
      <c r="E29" s="277"/>
      <c r="F29" s="277"/>
      <c r="G29" s="277"/>
      <c r="H29" s="277"/>
      <c r="I29" s="277"/>
      <c r="J29" s="277"/>
      <c r="K29" s="277"/>
      <c r="L29" s="277"/>
      <c r="M29" s="275"/>
      <c r="N29" s="275"/>
      <c r="P29" s="254"/>
      <c r="Q29" s="254"/>
      <c r="R29" s="254"/>
      <c r="S29" s="254"/>
      <c r="T29" s="254"/>
      <c r="U29" s="254"/>
      <c r="V29" s="254"/>
      <c r="W29" s="254"/>
      <c r="X29" s="254"/>
      <c r="Y29" s="254"/>
      <c r="Z29" s="254"/>
      <c r="AA29" s="254"/>
      <c r="AB29" s="254"/>
      <c r="AC29" s="254"/>
      <c r="AD29" s="254"/>
      <c r="AE29" s="254"/>
    </row>
    <row r="30" spans="1:31" x14ac:dyDescent="0.2">
      <c r="A30" s="278" t="s">
        <v>502</v>
      </c>
      <c r="D30" s="265"/>
      <c r="F30" s="279"/>
      <c r="G30" s="279"/>
      <c r="H30" s="279"/>
      <c r="I30" s="279"/>
      <c r="J30" s="279"/>
      <c r="K30" s="279"/>
      <c r="L30" s="279"/>
      <c r="M30" s="279"/>
      <c r="N30" s="279"/>
      <c r="P30" s="254"/>
      <c r="Q30" s="254"/>
      <c r="R30" s="254"/>
      <c r="S30" s="254"/>
      <c r="T30" s="254"/>
      <c r="U30" s="254"/>
      <c r="V30" s="254"/>
      <c r="W30" s="254"/>
      <c r="X30" s="254"/>
      <c r="Y30" s="254"/>
      <c r="Z30" s="254"/>
      <c r="AA30" s="254"/>
      <c r="AB30" s="254"/>
      <c r="AC30" s="254"/>
      <c r="AD30" s="254"/>
      <c r="AE30" s="254"/>
    </row>
    <row r="31" spans="1:31" ht="9.75" customHeight="1" x14ac:dyDescent="0.2">
      <c r="D31" s="279"/>
      <c r="E31" s="279"/>
      <c r="F31" s="279"/>
      <c r="G31" s="279"/>
      <c r="H31" s="279"/>
      <c r="I31" s="279"/>
      <c r="J31" s="279"/>
      <c r="K31" s="279"/>
      <c r="L31" s="279"/>
      <c r="M31" s="279"/>
      <c r="N31" s="279"/>
      <c r="P31" s="254"/>
      <c r="Q31" s="254"/>
      <c r="R31" s="254"/>
      <c r="S31" s="254"/>
      <c r="T31" s="254"/>
      <c r="U31" s="254"/>
      <c r="V31" s="254"/>
      <c r="W31" s="254"/>
      <c r="X31" s="254"/>
      <c r="Y31" s="254"/>
      <c r="Z31" s="254"/>
      <c r="AA31" s="254"/>
      <c r="AB31" s="254"/>
      <c r="AC31" s="254"/>
      <c r="AD31" s="254"/>
      <c r="AE31" s="254"/>
    </row>
    <row r="32" spans="1:31" ht="12.75" customHeight="1" x14ac:dyDescent="0.2">
      <c r="A32" s="278" t="s">
        <v>26</v>
      </c>
      <c r="C32" s="280">
        <v>3.85</v>
      </c>
      <c r="D32" s="281" t="s">
        <v>541</v>
      </c>
      <c r="E32" s="270" t="s">
        <v>27</v>
      </c>
      <c r="L32" s="282"/>
      <c r="M32" s="282"/>
      <c r="P32" s="254"/>
      <c r="Q32" s="254"/>
      <c r="R32" s="254"/>
      <c r="S32" s="254"/>
      <c r="T32" s="254"/>
      <c r="U32" s="254"/>
      <c r="V32" s="254"/>
      <c r="W32" s="254"/>
      <c r="X32" s="254"/>
      <c r="Y32" s="254"/>
      <c r="Z32" s="254"/>
      <c r="AA32" s="254"/>
      <c r="AB32" s="254"/>
      <c r="AC32" s="254"/>
      <c r="AD32" s="254"/>
      <c r="AE32" s="254"/>
    </row>
    <row r="33" spans="1:31" ht="12.75" customHeight="1" x14ac:dyDescent="0.2">
      <c r="B33" s="254" t="s">
        <v>28</v>
      </c>
      <c r="C33" s="283"/>
      <c r="D33" s="284"/>
      <c r="E33" s="270"/>
      <c r="P33" s="254"/>
      <c r="Q33" s="254"/>
      <c r="R33" s="254"/>
      <c r="S33" s="254"/>
      <c r="T33" s="254"/>
      <c r="U33" s="254"/>
      <c r="V33" s="254"/>
      <c r="W33" s="254"/>
      <c r="X33" s="254"/>
      <c r="Y33" s="254"/>
      <c r="Z33" s="254"/>
      <c r="AA33" s="254"/>
      <c r="AB33" s="254"/>
      <c r="AC33" s="254"/>
      <c r="AD33" s="254"/>
      <c r="AE33" s="254"/>
    </row>
    <row r="34" spans="1:31" ht="12.75" customHeight="1" x14ac:dyDescent="0.2">
      <c r="B34" s="254" t="s">
        <v>29</v>
      </c>
      <c r="C34" s="280">
        <v>0</v>
      </c>
      <c r="D34" s="281" t="s">
        <v>504</v>
      </c>
      <c r="E34" s="270" t="s">
        <v>27</v>
      </c>
      <c r="G34" s="254" t="s">
        <v>30</v>
      </c>
      <c r="L34" s="280"/>
      <c r="M34" s="281" t="s">
        <v>505</v>
      </c>
      <c r="N34" s="270" t="s">
        <v>27</v>
      </c>
      <c r="P34" s="254"/>
      <c r="Q34" s="254"/>
      <c r="R34" s="254"/>
      <c r="S34" s="254"/>
      <c r="T34" s="254"/>
      <c r="U34" s="254"/>
      <c r="V34" s="254"/>
      <c r="W34" s="254"/>
      <c r="X34" s="254"/>
      <c r="Y34" s="254"/>
      <c r="Z34" s="254"/>
      <c r="AA34" s="254"/>
      <c r="AB34" s="254"/>
      <c r="AC34" s="254"/>
      <c r="AD34" s="254"/>
      <c r="AE34" s="254"/>
    </row>
    <row r="35" spans="1:31" ht="12.75" customHeight="1" x14ac:dyDescent="0.2">
      <c r="B35" s="254" t="s">
        <v>31</v>
      </c>
      <c r="C35" s="280">
        <v>0</v>
      </c>
      <c r="D35" s="285" t="s">
        <v>504</v>
      </c>
      <c r="E35" s="270" t="s">
        <v>27</v>
      </c>
      <c r="G35" s="254" t="s">
        <v>34</v>
      </c>
      <c r="L35" s="286"/>
      <c r="M35" s="286">
        <v>2.76</v>
      </c>
      <c r="N35" s="270" t="s">
        <v>506</v>
      </c>
      <c r="P35" s="254"/>
      <c r="Q35" s="254"/>
      <c r="R35" s="254"/>
      <c r="S35" s="254"/>
      <c r="T35" s="254"/>
      <c r="U35" s="254"/>
      <c r="V35" s="254"/>
      <c r="W35" s="254"/>
      <c r="X35" s="254"/>
      <c r="Y35" s="254"/>
      <c r="Z35" s="254"/>
      <c r="AA35" s="254"/>
      <c r="AB35" s="254"/>
      <c r="AC35" s="254"/>
      <c r="AD35" s="254"/>
      <c r="AE35" s="254"/>
    </row>
    <row r="36" spans="1:31" ht="12.75" customHeight="1" x14ac:dyDescent="0.2">
      <c r="B36" s="254" t="s">
        <v>33</v>
      </c>
      <c r="C36" s="280">
        <v>0</v>
      </c>
      <c r="D36" s="285" t="s">
        <v>504</v>
      </c>
      <c r="E36" s="270" t="s">
        <v>27</v>
      </c>
      <c r="G36" s="254" t="s">
        <v>37</v>
      </c>
      <c r="L36" s="286"/>
      <c r="M36" s="286"/>
      <c r="N36" s="270" t="s">
        <v>506</v>
      </c>
      <c r="P36" s="254"/>
      <c r="Q36" s="254"/>
      <c r="R36" s="254"/>
      <c r="S36" s="254"/>
      <c r="T36" s="254"/>
      <c r="U36" s="254"/>
      <c r="V36" s="254"/>
      <c r="W36" s="254"/>
      <c r="X36" s="254"/>
      <c r="Y36" s="254"/>
      <c r="Z36" s="254"/>
      <c r="AA36" s="254"/>
      <c r="AB36" s="254"/>
      <c r="AC36" s="254"/>
      <c r="AD36" s="254"/>
      <c r="AE36" s="254"/>
    </row>
    <row r="37" spans="1:31" ht="12.75" customHeight="1" x14ac:dyDescent="0.2">
      <c r="B37" s="254" t="s">
        <v>36</v>
      </c>
      <c r="C37" s="280">
        <v>3.51</v>
      </c>
      <c r="D37" s="281" t="s">
        <v>503</v>
      </c>
      <c r="E37" s="270" t="s">
        <v>27</v>
      </c>
      <c r="G37" s="254" t="s">
        <v>507</v>
      </c>
      <c r="L37" s="493"/>
      <c r="M37" s="493"/>
      <c r="P37" s="254"/>
      <c r="Q37" s="254"/>
      <c r="R37" s="254"/>
      <c r="S37" s="254"/>
      <c r="T37" s="254"/>
      <c r="U37" s="254"/>
      <c r="V37" s="254"/>
      <c r="W37" s="254"/>
      <c r="X37" s="254"/>
      <c r="Y37" s="254"/>
      <c r="Z37" s="254"/>
      <c r="AA37" s="254"/>
      <c r="AB37" s="254"/>
      <c r="AC37" s="254"/>
      <c r="AD37" s="254"/>
      <c r="AE37" s="254"/>
    </row>
    <row r="38" spans="1:31" ht="9.75" customHeight="1" x14ac:dyDescent="0.2">
      <c r="A38" s="287"/>
      <c r="P38" s="254"/>
      <c r="Q38" s="254"/>
      <c r="R38" s="254"/>
      <c r="S38" s="254"/>
      <c r="T38" s="254"/>
      <c r="U38" s="254"/>
      <c r="V38" s="254"/>
      <c r="W38" s="254"/>
      <c r="X38" s="254"/>
      <c r="Y38" s="254"/>
      <c r="Z38" s="254"/>
      <c r="AA38" s="254"/>
      <c r="AB38" s="254"/>
      <c r="AC38" s="254"/>
      <c r="AD38" s="254"/>
      <c r="AE38" s="254"/>
    </row>
    <row r="39" spans="1:31" ht="36" customHeight="1" x14ac:dyDescent="0.2">
      <c r="A39" s="484" t="s">
        <v>38</v>
      </c>
      <c r="B39" s="484" t="s">
        <v>39</v>
      </c>
      <c r="C39" s="484" t="s">
        <v>40</v>
      </c>
      <c r="D39" s="484"/>
      <c r="E39" s="484"/>
      <c r="F39" s="484" t="s">
        <v>41</v>
      </c>
      <c r="G39" s="484" t="s">
        <v>42</v>
      </c>
      <c r="H39" s="484"/>
      <c r="I39" s="484"/>
      <c r="J39" s="484" t="s">
        <v>508</v>
      </c>
      <c r="K39" s="484"/>
      <c r="L39" s="484"/>
      <c r="M39" s="484" t="s">
        <v>509</v>
      </c>
      <c r="N39" s="484" t="s">
        <v>510</v>
      </c>
      <c r="P39" s="254"/>
      <c r="Q39" s="254"/>
      <c r="R39" s="254"/>
      <c r="S39" s="254"/>
      <c r="T39" s="254"/>
      <c r="U39" s="254"/>
      <c r="V39" s="254"/>
      <c r="W39" s="254"/>
      <c r="X39" s="254"/>
      <c r="Y39" s="254"/>
      <c r="Z39" s="254"/>
      <c r="AA39" s="254"/>
      <c r="AB39" s="254"/>
      <c r="AC39" s="254"/>
      <c r="AD39" s="254"/>
      <c r="AE39" s="254"/>
    </row>
    <row r="40" spans="1:31" ht="36.75" customHeight="1" x14ac:dyDescent="0.2">
      <c r="A40" s="484"/>
      <c r="B40" s="484"/>
      <c r="C40" s="484"/>
      <c r="D40" s="484"/>
      <c r="E40" s="484"/>
      <c r="F40" s="484"/>
      <c r="G40" s="484"/>
      <c r="H40" s="484"/>
      <c r="I40" s="484"/>
      <c r="J40" s="484"/>
      <c r="K40" s="484"/>
      <c r="L40" s="484"/>
      <c r="M40" s="484"/>
      <c r="N40" s="484"/>
      <c r="P40" s="254"/>
      <c r="Q40" s="254"/>
      <c r="R40" s="254"/>
      <c r="S40" s="254"/>
      <c r="T40" s="254"/>
      <c r="U40" s="254"/>
      <c r="V40" s="254"/>
      <c r="W40" s="254"/>
      <c r="X40" s="254"/>
      <c r="Y40" s="254"/>
      <c r="Z40" s="254"/>
      <c r="AA40" s="254"/>
      <c r="AB40" s="254"/>
      <c r="AC40" s="254"/>
      <c r="AD40" s="254"/>
      <c r="AE40" s="254"/>
    </row>
    <row r="41" spans="1:31" ht="45" x14ac:dyDescent="0.2">
      <c r="A41" s="484"/>
      <c r="B41" s="484"/>
      <c r="C41" s="484"/>
      <c r="D41" s="484"/>
      <c r="E41" s="484"/>
      <c r="F41" s="484"/>
      <c r="G41" s="288" t="s">
        <v>511</v>
      </c>
      <c r="H41" s="288" t="s">
        <v>45</v>
      </c>
      <c r="I41" s="288" t="s">
        <v>46</v>
      </c>
      <c r="J41" s="288" t="s">
        <v>511</v>
      </c>
      <c r="K41" s="288" t="s">
        <v>45</v>
      </c>
      <c r="L41" s="288" t="s">
        <v>512</v>
      </c>
      <c r="M41" s="484"/>
      <c r="N41" s="484"/>
      <c r="P41" s="254"/>
      <c r="Q41" s="254"/>
      <c r="R41" s="254"/>
      <c r="S41" s="254"/>
      <c r="T41" s="254"/>
      <c r="U41" s="254"/>
      <c r="V41" s="254"/>
      <c r="W41" s="254"/>
      <c r="X41" s="254"/>
      <c r="Y41" s="254"/>
      <c r="Z41" s="254"/>
      <c r="AA41" s="254"/>
      <c r="AB41" s="254"/>
      <c r="AC41" s="254"/>
      <c r="AD41" s="254"/>
      <c r="AE41" s="254"/>
    </row>
    <row r="42" spans="1:31" x14ac:dyDescent="0.2">
      <c r="A42" s="289">
        <v>1</v>
      </c>
      <c r="B42" s="289">
        <v>2</v>
      </c>
      <c r="C42" s="485">
        <v>3</v>
      </c>
      <c r="D42" s="485"/>
      <c r="E42" s="485"/>
      <c r="F42" s="289">
        <v>4</v>
      </c>
      <c r="G42" s="289">
        <v>5</v>
      </c>
      <c r="H42" s="289">
        <v>6</v>
      </c>
      <c r="I42" s="289">
        <v>7</v>
      </c>
      <c r="J42" s="289">
        <v>8</v>
      </c>
      <c r="K42" s="289">
        <v>9</v>
      </c>
      <c r="L42" s="289">
        <v>10</v>
      </c>
      <c r="M42" s="289">
        <v>11</v>
      </c>
      <c r="N42" s="289">
        <v>12</v>
      </c>
      <c r="P42" s="254"/>
      <c r="Q42" s="254"/>
      <c r="R42" s="254"/>
      <c r="S42" s="254"/>
      <c r="T42" s="254"/>
      <c r="U42" s="254"/>
      <c r="V42" s="254"/>
      <c r="W42" s="254"/>
      <c r="X42" s="254"/>
      <c r="Y42" s="254"/>
      <c r="Z42" s="254"/>
      <c r="AA42" s="254"/>
      <c r="AB42" s="254"/>
      <c r="AC42" s="254"/>
      <c r="AD42" s="254"/>
      <c r="AE42" s="254"/>
    </row>
    <row r="43" spans="1:31" ht="12" x14ac:dyDescent="0.2">
      <c r="A43" s="486" t="s">
        <v>513</v>
      </c>
      <c r="B43" s="487"/>
      <c r="C43" s="487"/>
      <c r="D43" s="487"/>
      <c r="E43" s="487"/>
      <c r="F43" s="487"/>
      <c r="G43" s="487"/>
      <c r="H43" s="487"/>
      <c r="I43" s="487"/>
      <c r="J43" s="487"/>
      <c r="K43" s="487"/>
      <c r="L43" s="487"/>
      <c r="M43" s="487"/>
      <c r="N43" s="488"/>
      <c r="P43" s="254"/>
      <c r="Q43" s="254"/>
      <c r="R43" s="254"/>
      <c r="S43" s="254"/>
      <c r="T43" s="254"/>
      <c r="U43" s="254"/>
      <c r="V43" s="290" t="s">
        <v>513</v>
      </c>
      <c r="W43" s="254"/>
      <c r="X43" s="254"/>
      <c r="Y43" s="254"/>
      <c r="Z43" s="254"/>
      <c r="AA43" s="254"/>
      <c r="AB43" s="254"/>
      <c r="AC43" s="254"/>
      <c r="AD43" s="254"/>
      <c r="AE43" s="254"/>
    </row>
    <row r="44" spans="1:31" ht="32.25" x14ac:dyDescent="0.2">
      <c r="A44" s="291" t="s">
        <v>51</v>
      </c>
      <c r="B44" s="292" t="s">
        <v>514</v>
      </c>
      <c r="C44" s="482" t="s">
        <v>515</v>
      </c>
      <c r="D44" s="482"/>
      <c r="E44" s="482"/>
      <c r="F44" s="293" t="s">
        <v>53</v>
      </c>
      <c r="G44" s="293"/>
      <c r="H44" s="293"/>
      <c r="I44" s="293" t="s">
        <v>51</v>
      </c>
      <c r="J44" s="294"/>
      <c r="K44" s="293"/>
      <c r="L44" s="294"/>
      <c r="M44" s="293"/>
      <c r="N44" s="295"/>
      <c r="P44" s="254"/>
      <c r="Q44" s="254"/>
      <c r="R44" s="254"/>
      <c r="S44" s="254"/>
      <c r="T44" s="254"/>
      <c r="U44" s="254"/>
      <c r="V44" s="290"/>
      <c r="W44" s="296" t="s">
        <v>515</v>
      </c>
      <c r="X44" s="254"/>
      <c r="Y44" s="254"/>
      <c r="Z44" s="254"/>
      <c r="AA44" s="254"/>
      <c r="AB44" s="254"/>
      <c r="AC44" s="254"/>
      <c r="AD44" s="254"/>
      <c r="AE44" s="254"/>
    </row>
    <row r="45" spans="1:31" ht="12" x14ac:dyDescent="0.2">
      <c r="A45" s="297"/>
      <c r="B45" s="298" t="s">
        <v>51</v>
      </c>
      <c r="C45" s="479" t="s">
        <v>516</v>
      </c>
      <c r="D45" s="479"/>
      <c r="E45" s="479"/>
      <c r="F45" s="299"/>
      <c r="G45" s="299"/>
      <c r="H45" s="299"/>
      <c r="I45" s="299"/>
      <c r="J45" s="300">
        <v>43.38</v>
      </c>
      <c r="K45" s="299"/>
      <c r="L45" s="300">
        <v>43.38</v>
      </c>
      <c r="M45" s="299"/>
      <c r="N45" s="301"/>
      <c r="P45" s="254"/>
      <c r="Q45" s="254"/>
      <c r="R45" s="254"/>
      <c r="S45" s="254"/>
      <c r="T45" s="254"/>
      <c r="U45" s="254"/>
      <c r="V45" s="290"/>
      <c r="W45" s="296"/>
      <c r="X45" s="264" t="s">
        <v>516</v>
      </c>
      <c r="Y45" s="254"/>
      <c r="Z45" s="254"/>
      <c r="AA45" s="254"/>
      <c r="AB45" s="254"/>
      <c r="AC45" s="254"/>
      <c r="AD45" s="254"/>
      <c r="AE45" s="254"/>
    </row>
    <row r="46" spans="1:31" ht="12" x14ac:dyDescent="0.2">
      <c r="A46" s="297"/>
      <c r="B46" s="298"/>
      <c r="C46" s="479" t="s">
        <v>517</v>
      </c>
      <c r="D46" s="479"/>
      <c r="E46" s="479"/>
      <c r="F46" s="299" t="s">
        <v>518</v>
      </c>
      <c r="G46" s="299" t="s">
        <v>519</v>
      </c>
      <c r="H46" s="299"/>
      <c r="I46" s="299" t="s">
        <v>519</v>
      </c>
      <c r="J46" s="300"/>
      <c r="K46" s="299"/>
      <c r="L46" s="300"/>
      <c r="M46" s="299"/>
      <c r="N46" s="301"/>
      <c r="P46" s="254"/>
      <c r="Q46" s="254"/>
      <c r="R46" s="254"/>
      <c r="S46" s="254"/>
      <c r="T46" s="254"/>
      <c r="U46" s="254"/>
      <c r="V46" s="290"/>
      <c r="W46" s="296"/>
      <c r="X46" s="254"/>
      <c r="Y46" s="264" t="s">
        <v>517</v>
      </c>
      <c r="Z46" s="254"/>
      <c r="AA46" s="254"/>
      <c r="AB46" s="254"/>
      <c r="AC46" s="254"/>
      <c r="AD46" s="254"/>
      <c r="AE46" s="254"/>
    </row>
    <row r="47" spans="1:31" ht="12" x14ac:dyDescent="0.2">
      <c r="A47" s="297"/>
      <c r="B47" s="298"/>
      <c r="C47" s="483" t="s">
        <v>520</v>
      </c>
      <c r="D47" s="483"/>
      <c r="E47" s="483"/>
      <c r="F47" s="302"/>
      <c r="G47" s="302"/>
      <c r="H47" s="302"/>
      <c r="I47" s="302"/>
      <c r="J47" s="303">
        <v>43.38</v>
      </c>
      <c r="K47" s="302"/>
      <c r="L47" s="303">
        <v>43.38</v>
      </c>
      <c r="M47" s="302"/>
      <c r="N47" s="304"/>
      <c r="P47" s="254"/>
      <c r="Q47" s="254"/>
      <c r="R47" s="254"/>
      <c r="S47" s="254"/>
      <c r="T47" s="254"/>
      <c r="U47" s="254"/>
      <c r="V47" s="290"/>
      <c r="W47" s="296"/>
      <c r="X47" s="254"/>
      <c r="Y47" s="254"/>
      <c r="Z47" s="264" t="s">
        <v>520</v>
      </c>
      <c r="AA47" s="254"/>
      <c r="AB47" s="254"/>
      <c r="AC47" s="254"/>
      <c r="AD47" s="254"/>
      <c r="AE47" s="254"/>
    </row>
    <row r="48" spans="1:31" ht="12" x14ac:dyDescent="0.2">
      <c r="A48" s="297"/>
      <c r="B48" s="298"/>
      <c r="C48" s="479" t="s">
        <v>521</v>
      </c>
      <c r="D48" s="479"/>
      <c r="E48" s="479"/>
      <c r="F48" s="299"/>
      <c r="G48" s="299"/>
      <c r="H48" s="299"/>
      <c r="I48" s="299"/>
      <c r="J48" s="300"/>
      <c r="K48" s="299"/>
      <c r="L48" s="300">
        <v>43.38</v>
      </c>
      <c r="M48" s="299"/>
      <c r="N48" s="301"/>
      <c r="P48" s="254"/>
      <c r="Q48" s="254"/>
      <c r="R48" s="254"/>
      <c r="S48" s="254"/>
      <c r="T48" s="254"/>
      <c r="U48" s="254"/>
      <c r="V48" s="290"/>
      <c r="W48" s="296"/>
      <c r="X48" s="254"/>
      <c r="Y48" s="264" t="s">
        <v>521</v>
      </c>
      <c r="Z48" s="254"/>
      <c r="AA48" s="254"/>
      <c r="AB48" s="254"/>
      <c r="AC48" s="254"/>
      <c r="AD48" s="254"/>
      <c r="AE48" s="254"/>
    </row>
    <row r="49" spans="1:31" ht="22.5" x14ac:dyDescent="0.2">
      <c r="A49" s="297"/>
      <c r="B49" s="298" t="s">
        <v>522</v>
      </c>
      <c r="C49" s="479" t="s">
        <v>523</v>
      </c>
      <c r="D49" s="479"/>
      <c r="E49" s="479"/>
      <c r="F49" s="299" t="s">
        <v>524</v>
      </c>
      <c r="G49" s="299" t="s">
        <v>376</v>
      </c>
      <c r="H49" s="299"/>
      <c r="I49" s="299" t="s">
        <v>376</v>
      </c>
      <c r="J49" s="300"/>
      <c r="K49" s="299"/>
      <c r="L49" s="300">
        <v>32.54</v>
      </c>
      <c r="M49" s="299"/>
      <c r="N49" s="301"/>
      <c r="P49" s="254"/>
      <c r="Q49" s="254"/>
      <c r="R49" s="254"/>
      <c r="S49" s="254"/>
      <c r="T49" s="254"/>
      <c r="U49" s="254"/>
      <c r="V49" s="290"/>
      <c r="W49" s="296"/>
      <c r="X49" s="254"/>
      <c r="Y49" s="264" t="s">
        <v>523</v>
      </c>
      <c r="Z49" s="254"/>
      <c r="AA49" s="254"/>
      <c r="AB49" s="254"/>
      <c r="AC49" s="254"/>
      <c r="AD49" s="254"/>
      <c r="AE49" s="254"/>
    </row>
    <row r="50" spans="1:31" ht="22.5" x14ac:dyDescent="0.2">
      <c r="A50" s="297"/>
      <c r="B50" s="298" t="s">
        <v>525</v>
      </c>
      <c r="C50" s="479" t="s">
        <v>526</v>
      </c>
      <c r="D50" s="479"/>
      <c r="E50" s="479"/>
      <c r="F50" s="299" t="s">
        <v>524</v>
      </c>
      <c r="G50" s="299" t="s">
        <v>296</v>
      </c>
      <c r="H50" s="299"/>
      <c r="I50" s="299" t="s">
        <v>296</v>
      </c>
      <c r="J50" s="300"/>
      <c r="K50" s="299"/>
      <c r="L50" s="300">
        <v>15.62</v>
      </c>
      <c r="M50" s="299"/>
      <c r="N50" s="301"/>
      <c r="P50" s="254"/>
      <c r="Q50" s="254"/>
      <c r="R50" s="254"/>
      <c r="S50" s="254"/>
      <c r="T50" s="254"/>
      <c r="U50" s="254"/>
      <c r="V50" s="290"/>
      <c r="W50" s="296"/>
      <c r="X50" s="254"/>
      <c r="Y50" s="264" t="s">
        <v>526</v>
      </c>
      <c r="Z50" s="254"/>
      <c r="AA50" s="254"/>
      <c r="AB50" s="254"/>
      <c r="AC50" s="254"/>
      <c r="AD50" s="254"/>
      <c r="AE50" s="254"/>
    </row>
    <row r="51" spans="1:31" ht="12" x14ac:dyDescent="0.2">
      <c r="A51" s="305"/>
      <c r="B51" s="306"/>
      <c r="C51" s="482" t="s">
        <v>54</v>
      </c>
      <c r="D51" s="482"/>
      <c r="E51" s="482"/>
      <c r="F51" s="293"/>
      <c r="G51" s="293"/>
      <c r="H51" s="293"/>
      <c r="I51" s="293"/>
      <c r="J51" s="294"/>
      <c r="K51" s="293"/>
      <c r="L51" s="294">
        <v>91.54</v>
      </c>
      <c r="M51" s="302"/>
      <c r="N51" s="295"/>
      <c r="P51" s="254"/>
      <c r="Q51" s="254"/>
      <c r="R51" s="254"/>
      <c r="S51" s="254"/>
      <c r="T51" s="254"/>
      <c r="U51" s="254"/>
      <c r="V51" s="290"/>
      <c r="W51" s="296"/>
      <c r="X51" s="254"/>
      <c r="Y51" s="254"/>
      <c r="Z51" s="254"/>
      <c r="AA51" s="296" t="s">
        <v>54</v>
      </c>
      <c r="AB51" s="254"/>
      <c r="AC51" s="254"/>
      <c r="AD51" s="254"/>
      <c r="AE51" s="254"/>
    </row>
    <row r="52" spans="1:31" ht="1.5" customHeight="1" x14ac:dyDescent="0.2">
      <c r="A52" s="307"/>
      <c r="B52" s="306"/>
      <c r="C52" s="306"/>
      <c r="D52" s="306"/>
      <c r="E52" s="306"/>
      <c r="F52" s="307"/>
      <c r="G52" s="307"/>
      <c r="H52" s="307"/>
      <c r="I52" s="307"/>
      <c r="J52" s="308"/>
      <c r="K52" s="307"/>
      <c r="L52" s="308"/>
      <c r="M52" s="299"/>
      <c r="N52" s="308"/>
      <c r="P52" s="254"/>
      <c r="Q52" s="254"/>
      <c r="R52" s="254"/>
      <c r="S52" s="254"/>
      <c r="T52" s="254"/>
      <c r="U52" s="254"/>
      <c r="V52" s="290"/>
      <c r="W52" s="296"/>
      <c r="X52" s="254"/>
      <c r="Y52" s="254"/>
      <c r="Z52" s="254"/>
      <c r="AA52" s="296"/>
      <c r="AB52" s="254"/>
      <c r="AC52" s="254"/>
      <c r="AD52" s="254"/>
      <c r="AE52" s="254"/>
    </row>
    <row r="53" spans="1:31" ht="2.25" customHeight="1" x14ac:dyDescent="0.2">
      <c r="B53" s="267"/>
      <c r="C53" s="267"/>
      <c r="D53" s="267"/>
      <c r="E53" s="267"/>
      <c r="F53" s="267"/>
      <c r="G53" s="267"/>
      <c r="H53" s="267"/>
      <c r="I53" s="267"/>
      <c r="J53" s="267"/>
      <c r="K53" s="267"/>
      <c r="L53" s="309"/>
      <c r="M53" s="310"/>
      <c r="N53" s="311"/>
      <c r="P53" s="254"/>
      <c r="Q53" s="254"/>
      <c r="R53" s="254"/>
      <c r="S53" s="254"/>
      <c r="T53" s="254"/>
      <c r="U53" s="254"/>
      <c r="V53" s="254"/>
      <c r="W53" s="254"/>
      <c r="X53" s="254"/>
      <c r="Y53" s="254"/>
      <c r="Z53" s="254"/>
      <c r="AA53" s="254"/>
      <c r="AB53" s="254"/>
      <c r="AC53" s="254"/>
      <c r="AD53" s="254"/>
      <c r="AE53" s="254"/>
    </row>
    <row r="54" spans="1:31" x14ac:dyDescent="0.2">
      <c r="A54" s="312"/>
      <c r="B54" s="313"/>
      <c r="C54" s="482" t="s">
        <v>57</v>
      </c>
      <c r="D54" s="482"/>
      <c r="E54" s="482"/>
      <c r="F54" s="482"/>
      <c r="G54" s="482"/>
      <c r="H54" s="482"/>
      <c r="I54" s="482"/>
      <c r="J54" s="482"/>
      <c r="K54" s="482"/>
      <c r="L54" s="314"/>
      <c r="M54" s="315"/>
      <c r="N54" s="316"/>
      <c r="P54" s="254"/>
      <c r="Q54" s="254"/>
      <c r="R54" s="254"/>
      <c r="S54" s="254"/>
      <c r="T54" s="254"/>
      <c r="U54" s="254"/>
      <c r="V54" s="254"/>
      <c r="W54" s="254"/>
      <c r="X54" s="254"/>
      <c r="Y54" s="254"/>
      <c r="Z54" s="254"/>
      <c r="AA54" s="254"/>
      <c r="AB54" s="296" t="s">
        <v>57</v>
      </c>
      <c r="AC54" s="254"/>
      <c r="AD54" s="254"/>
      <c r="AE54" s="254"/>
    </row>
    <row r="55" spans="1:31" x14ac:dyDescent="0.2">
      <c r="A55" s="317"/>
      <c r="B55" s="298"/>
      <c r="C55" s="479" t="s">
        <v>527</v>
      </c>
      <c r="D55" s="479"/>
      <c r="E55" s="479"/>
      <c r="F55" s="479"/>
      <c r="G55" s="479"/>
      <c r="H55" s="479"/>
      <c r="I55" s="479"/>
      <c r="J55" s="479"/>
      <c r="K55" s="479"/>
      <c r="L55" s="318">
        <v>43.38</v>
      </c>
      <c r="M55" s="319"/>
      <c r="N55" s="320"/>
      <c r="P55" s="254"/>
      <c r="Q55" s="254"/>
      <c r="R55" s="254"/>
      <c r="S55" s="254"/>
      <c r="T55" s="254"/>
      <c r="U55" s="254"/>
      <c r="V55" s="254"/>
      <c r="W55" s="254"/>
      <c r="X55" s="254"/>
      <c r="Y55" s="254"/>
      <c r="Z55" s="254"/>
      <c r="AA55" s="254"/>
      <c r="AB55" s="296"/>
      <c r="AC55" s="264" t="s">
        <v>527</v>
      </c>
      <c r="AD55" s="254"/>
      <c r="AE55" s="254"/>
    </row>
    <row r="56" spans="1:31" x14ac:dyDescent="0.2">
      <c r="A56" s="317"/>
      <c r="B56" s="298"/>
      <c r="C56" s="479" t="s">
        <v>528</v>
      </c>
      <c r="D56" s="479"/>
      <c r="E56" s="479"/>
      <c r="F56" s="479"/>
      <c r="G56" s="479"/>
      <c r="H56" s="479"/>
      <c r="I56" s="479"/>
      <c r="J56" s="479"/>
      <c r="K56" s="479"/>
      <c r="L56" s="318"/>
      <c r="M56" s="319"/>
      <c r="N56" s="320"/>
      <c r="P56" s="254"/>
      <c r="Q56" s="254"/>
      <c r="R56" s="254"/>
      <c r="S56" s="254"/>
      <c r="T56" s="254"/>
      <c r="U56" s="254"/>
      <c r="V56" s="254"/>
      <c r="W56" s="254"/>
      <c r="X56" s="254"/>
      <c r="Y56" s="254"/>
      <c r="Z56" s="254"/>
      <c r="AA56" s="254"/>
      <c r="AB56" s="296"/>
      <c r="AC56" s="264" t="s">
        <v>528</v>
      </c>
      <c r="AD56" s="254"/>
      <c r="AE56" s="254"/>
    </row>
    <row r="57" spans="1:31" x14ac:dyDescent="0.2">
      <c r="A57" s="317"/>
      <c r="B57" s="298"/>
      <c r="C57" s="479" t="s">
        <v>529</v>
      </c>
      <c r="D57" s="479"/>
      <c r="E57" s="479"/>
      <c r="F57" s="479"/>
      <c r="G57" s="479"/>
      <c r="H57" s="479"/>
      <c r="I57" s="479"/>
      <c r="J57" s="479"/>
      <c r="K57" s="479"/>
      <c r="L57" s="318">
        <v>43.38</v>
      </c>
      <c r="M57" s="319"/>
      <c r="N57" s="320"/>
      <c r="P57" s="254"/>
      <c r="Q57" s="254"/>
      <c r="R57" s="254"/>
      <c r="S57" s="254"/>
      <c r="T57" s="254"/>
      <c r="U57" s="254"/>
      <c r="V57" s="254"/>
      <c r="W57" s="254"/>
      <c r="X57" s="254"/>
      <c r="Y57" s="254"/>
      <c r="Z57" s="254"/>
      <c r="AA57" s="254"/>
      <c r="AB57" s="296"/>
      <c r="AC57" s="264" t="s">
        <v>529</v>
      </c>
      <c r="AD57" s="254"/>
      <c r="AE57" s="254"/>
    </row>
    <row r="58" spans="1:31" x14ac:dyDescent="0.2">
      <c r="A58" s="317"/>
      <c r="B58" s="298"/>
      <c r="C58" s="479" t="s">
        <v>61</v>
      </c>
      <c r="D58" s="479"/>
      <c r="E58" s="479"/>
      <c r="F58" s="479"/>
      <c r="G58" s="479"/>
      <c r="H58" s="479"/>
      <c r="I58" s="479"/>
      <c r="J58" s="479"/>
      <c r="K58" s="479"/>
      <c r="L58" s="318">
        <v>91.54</v>
      </c>
      <c r="M58" s="319"/>
      <c r="N58" s="320">
        <v>3505</v>
      </c>
      <c r="P58" s="254"/>
      <c r="Q58" s="254"/>
      <c r="R58" s="254"/>
      <c r="S58" s="254"/>
      <c r="T58" s="254"/>
      <c r="U58" s="254"/>
      <c r="V58" s="254"/>
      <c r="W58" s="254"/>
      <c r="X58" s="254"/>
      <c r="Y58" s="254"/>
      <c r="Z58" s="254"/>
      <c r="AA58" s="254"/>
      <c r="AB58" s="296"/>
      <c r="AC58" s="264" t="s">
        <v>61</v>
      </c>
      <c r="AD58" s="254"/>
      <c r="AE58" s="254"/>
    </row>
    <row r="59" spans="1:31" x14ac:dyDescent="0.2">
      <c r="A59" s="317"/>
      <c r="B59" s="298" t="s">
        <v>191</v>
      </c>
      <c r="C59" s="479" t="s">
        <v>530</v>
      </c>
      <c r="D59" s="479"/>
      <c r="E59" s="479"/>
      <c r="F59" s="479"/>
      <c r="G59" s="479"/>
      <c r="H59" s="479"/>
      <c r="I59" s="479"/>
      <c r="J59" s="479"/>
      <c r="K59" s="479"/>
      <c r="L59" s="318">
        <v>91.54</v>
      </c>
      <c r="M59" s="319" t="s">
        <v>531</v>
      </c>
      <c r="N59" s="320">
        <v>3505</v>
      </c>
      <c r="P59" s="254"/>
      <c r="Q59" s="254"/>
      <c r="R59" s="254"/>
      <c r="S59" s="254"/>
      <c r="T59" s="254"/>
      <c r="U59" s="254"/>
      <c r="V59" s="254"/>
      <c r="W59" s="254"/>
      <c r="X59" s="254"/>
      <c r="Y59" s="254"/>
      <c r="Z59" s="254"/>
      <c r="AA59" s="254"/>
      <c r="AB59" s="296"/>
      <c r="AC59" s="264" t="s">
        <v>530</v>
      </c>
      <c r="AD59" s="254"/>
      <c r="AE59" s="254"/>
    </row>
    <row r="60" spans="1:31" x14ac:dyDescent="0.2">
      <c r="A60" s="317"/>
      <c r="B60" s="298"/>
      <c r="C60" s="479" t="s">
        <v>532</v>
      </c>
      <c r="D60" s="479"/>
      <c r="E60" s="479"/>
      <c r="F60" s="479"/>
      <c r="G60" s="479"/>
      <c r="H60" s="479"/>
      <c r="I60" s="479"/>
      <c r="J60" s="479"/>
      <c r="K60" s="479"/>
      <c r="L60" s="318"/>
      <c r="M60" s="319"/>
      <c r="N60" s="320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96"/>
      <c r="AC60" s="264" t="s">
        <v>532</v>
      </c>
      <c r="AD60" s="254"/>
      <c r="AE60" s="254"/>
    </row>
    <row r="61" spans="1:31" x14ac:dyDescent="0.2">
      <c r="A61" s="317"/>
      <c r="B61" s="298"/>
      <c r="C61" s="479" t="s">
        <v>533</v>
      </c>
      <c r="D61" s="479"/>
      <c r="E61" s="479"/>
      <c r="F61" s="479"/>
      <c r="G61" s="479"/>
      <c r="H61" s="479"/>
      <c r="I61" s="479"/>
      <c r="J61" s="479"/>
      <c r="K61" s="479"/>
      <c r="L61" s="318">
        <v>43.38</v>
      </c>
      <c r="M61" s="319"/>
      <c r="N61" s="320"/>
      <c r="P61" s="254"/>
      <c r="Q61" s="254"/>
      <c r="R61" s="254"/>
      <c r="S61" s="254"/>
      <c r="T61" s="254"/>
      <c r="U61" s="254"/>
      <c r="V61" s="254"/>
      <c r="W61" s="254"/>
      <c r="X61" s="254"/>
      <c r="Y61" s="254"/>
      <c r="Z61" s="254"/>
      <c r="AA61" s="254"/>
      <c r="AB61" s="296"/>
      <c r="AC61" s="264" t="s">
        <v>533</v>
      </c>
      <c r="AD61" s="254"/>
      <c r="AE61" s="254"/>
    </row>
    <row r="62" spans="1:31" x14ac:dyDescent="0.2">
      <c r="A62" s="317"/>
      <c r="B62" s="298"/>
      <c r="C62" s="479" t="s">
        <v>534</v>
      </c>
      <c r="D62" s="479"/>
      <c r="E62" s="479"/>
      <c r="F62" s="479"/>
      <c r="G62" s="479"/>
      <c r="H62" s="479"/>
      <c r="I62" s="479"/>
      <c r="J62" s="479"/>
      <c r="K62" s="479"/>
      <c r="L62" s="318">
        <v>32.54</v>
      </c>
      <c r="M62" s="319"/>
      <c r="N62" s="320"/>
      <c r="P62" s="254"/>
      <c r="Q62" s="254"/>
      <c r="R62" s="254"/>
      <c r="S62" s="254"/>
      <c r="T62" s="254"/>
      <c r="U62" s="254"/>
      <c r="V62" s="254"/>
      <c r="W62" s="254"/>
      <c r="X62" s="254"/>
      <c r="Y62" s="254"/>
      <c r="Z62" s="254"/>
      <c r="AA62" s="254"/>
      <c r="AB62" s="296"/>
      <c r="AC62" s="264" t="s">
        <v>534</v>
      </c>
      <c r="AD62" s="254"/>
      <c r="AE62" s="254"/>
    </row>
    <row r="63" spans="1:31" x14ac:dyDescent="0.2">
      <c r="A63" s="317"/>
      <c r="B63" s="298"/>
      <c r="C63" s="479" t="s">
        <v>535</v>
      </c>
      <c r="D63" s="479"/>
      <c r="E63" s="479"/>
      <c r="F63" s="479"/>
      <c r="G63" s="479"/>
      <c r="H63" s="479"/>
      <c r="I63" s="479"/>
      <c r="J63" s="479"/>
      <c r="K63" s="479"/>
      <c r="L63" s="318">
        <v>15.62</v>
      </c>
      <c r="M63" s="319"/>
      <c r="N63" s="320"/>
      <c r="P63" s="254"/>
      <c r="Q63" s="254"/>
      <c r="R63" s="254"/>
      <c r="S63" s="254"/>
      <c r="T63" s="254"/>
      <c r="U63" s="254"/>
      <c r="V63" s="254"/>
      <c r="W63" s="254"/>
      <c r="X63" s="254"/>
      <c r="Y63" s="254"/>
      <c r="Z63" s="254"/>
      <c r="AA63" s="254"/>
      <c r="AB63" s="296"/>
      <c r="AC63" s="264" t="s">
        <v>535</v>
      </c>
      <c r="AD63" s="254"/>
      <c r="AE63" s="254"/>
    </row>
    <row r="64" spans="1:31" x14ac:dyDescent="0.2">
      <c r="A64" s="317"/>
      <c r="B64" s="298"/>
      <c r="C64" s="479" t="s">
        <v>536</v>
      </c>
      <c r="D64" s="479"/>
      <c r="E64" s="479"/>
      <c r="F64" s="479"/>
      <c r="G64" s="479"/>
      <c r="H64" s="479"/>
      <c r="I64" s="479"/>
      <c r="J64" s="479"/>
      <c r="K64" s="479"/>
      <c r="L64" s="318">
        <v>43.38</v>
      </c>
      <c r="M64" s="319"/>
      <c r="N64" s="320"/>
      <c r="P64" s="254"/>
      <c r="Q64" s="254"/>
      <c r="R64" s="254"/>
      <c r="S64" s="254"/>
      <c r="T64" s="254"/>
      <c r="U64" s="254"/>
      <c r="V64" s="254"/>
      <c r="W64" s="254"/>
      <c r="X64" s="254"/>
      <c r="Y64" s="254"/>
      <c r="Z64" s="254"/>
      <c r="AA64" s="254"/>
      <c r="AB64" s="296"/>
      <c r="AC64" s="264" t="s">
        <v>536</v>
      </c>
      <c r="AD64" s="254"/>
      <c r="AE64" s="254"/>
    </row>
    <row r="65" spans="1:31" x14ac:dyDescent="0.2">
      <c r="A65" s="317"/>
      <c r="B65" s="298"/>
      <c r="C65" s="479" t="s">
        <v>537</v>
      </c>
      <c r="D65" s="479"/>
      <c r="E65" s="479"/>
      <c r="F65" s="479"/>
      <c r="G65" s="479"/>
      <c r="H65" s="479"/>
      <c r="I65" s="479"/>
      <c r="J65" s="479"/>
      <c r="K65" s="479"/>
      <c r="L65" s="318">
        <v>32.54</v>
      </c>
      <c r="M65" s="319"/>
      <c r="N65" s="320"/>
      <c r="P65" s="254"/>
      <c r="Q65" s="254"/>
      <c r="R65" s="254"/>
      <c r="S65" s="254"/>
      <c r="T65" s="254"/>
      <c r="U65" s="254"/>
      <c r="V65" s="254"/>
      <c r="W65" s="254"/>
      <c r="X65" s="254"/>
      <c r="Y65" s="254"/>
      <c r="Z65" s="254"/>
      <c r="AA65" s="254"/>
      <c r="AB65" s="296"/>
      <c r="AC65" s="264" t="s">
        <v>537</v>
      </c>
      <c r="AD65" s="254"/>
      <c r="AE65" s="254"/>
    </row>
    <row r="66" spans="1:31" x14ac:dyDescent="0.2">
      <c r="A66" s="317"/>
      <c r="B66" s="298"/>
      <c r="C66" s="479" t="s">
        <v>538</v>
      </c>
      <c r="D66" s="479"/>
      <c r="E66" s="479"/>
      <c r="F66" s="479"/>
      <c r="G66" s="479"/>
      <c r="H66" s="479"/>
      <c r="I66" s="479"/>
      <c r="J66" s="479"/>
      <c r="K66" s="479"/>
      <c r="L66" s="318">
        <v>15.62</v>
      </c>
      <c r="M66" s="319"/>
      <c r="N66" s="320"/>
      <c r="P66" s="254"/>
      <c r="Q66" s="254"/>
      <c r="R66" s="254"/>
      <c r="S66" s="254"/>
      <c r="T66" s="254"/>
      <c r="U66" s="254"/>
      <c r="V66" s="254"/>
      <c r="W66" s="254"/>
      <c r="X66" s="254"/>
      <c r="Y66" s="254"/>
      <c r="Z66" s="254"/>
      <c r="AA66" s="254"/>
      <c r="AB66" s="296"/>
      <c r="AC66" s="264" t="s">
        <v>538</v>
      </c>
      <c r="AD66" s="254"/>
      <c r="AE66" s="254"/>
    </row>
    <row r="67" spans="1:31" x14ac:dyDescent="0.2">
      <c r="A67" s="317"/>
      <c r="B67" s="308"/>
      <c r="C67" s="480" t="s">
        <v>544</v>
      </c>
      <c r="D67" s="480"/>
      <c r="E67" s="480"/>
      <c r="F67" s="480"/>
      <c r="G67" s="480"/>
      <c r="H67" s="480"/>
      <c r="I67" s="480"/>
      <c r="J67" s="480"/>
      <c r="K67" s="480"/>
      <c r="L67" s="321">
        <v>100.54</v>
      </c>
      <c r="M67" s="322"/>
      <c r="N67" s="329">
        <v>3850</v>
      </c>
      <c r="P67" s="254"/>
      <c r="Q67" s="254"/>
      <c r="R67" s="254"/>
      <c r="S67" s="254"/>
      <c r="T67" s="254"/>
      <c r="U67" s="254"/>
      <c r="V67" s="254"/>
      <c r="W67" s="254"/>
      <c r="X67" s="254"/>
      <c r="Y67" s="254"/>
      <c r="Z67" s="254"/>
      <c r="AA67" s="254"/>
      <c r="AB67" s="296"/>
      <c r="AC67" s="254"/>
      <c r="AD67" s="296" t="s">
        <v>544</v>
      </c>
      <c r="AE67" s="254"/>
    </row>
    <row r="68" spans="1:31" x14ac:dyDescent="0.2">
      <c r="A68" s="317"/>
      <c r="B68" s="308"/>
      <c r="C68" s="480" t="s">
        <v>429</v>
      </c>
      <c r="D68" s="480"/>
      <c r="E68" s="480"/>
      <c r="F68" s="480"/>
      <c r="G68" s="480"/>
      <c r="H68" s="480"/>
      <c r="I68" s="480"/>
      <c r="J68" s="480"/>
      <c r="K68" s="480"/>
      <c r="L68" s="321">
        <v>100.54</v>
      </c>
      <c r="M68" s="322"/>
      <c r="N68" s="323">
        <v>3850</v>
      </c>
      <c r="P68" s="254"/>
      <c r="Q68" s="254"/>
      <c r="R68" s="254"/>
      <c r="S68" s="254"/>
      <c r="T68" s="254"/>
      <c r="U68" s="254"/>
      <c r="V68" s="254"/>
      <c r="W68" s="254"/>
      <c r="X68" s="254"/>
      <c r="Y68" s="254"/>
      <c r="Z68" s="254"/>
      <c r="AA68" s="254"/>
      <c r="AB68" s="296"/>
      <c r="AC68" s="254"/>
      <c r="AD68" s="296"/>
      <c r="AE68" s="296" t="s">
        <v>429</v>
      </c>
    </row>
    <row r="69" spans="1:31" ht="1.5" customHeight="1" x14ac:dyDescent="0.2">
      <c r="B69" s="308"/>
      <c r="C69" s="306"/>
      <c r="D69" s="306"/>
      <c r="E69" s="306"/>
      <c r="F69" s="306"/>
      <c r="G69" s="306"/>
      <c r="H69" s="306"/>
      <c r="I69" s="306"/>
      <c r="J69" s="306"/>
      <c r="K69" s="306"/>
      <c r="L69" s="321"/>
      <c r="M69" s="324"/>
      <c r="N69" s="325"/>
      <c r="P69" s="254"/>
      <c r="Q69" s="254"/>
      <c r="R69" s="254"/>
      <c r="S69" s="254"/>
      <c r="T69" s="254"/>
      <c r="U69" s="254"/>
      <c r="V69" s="254"/>
      <c r="W69" s="254"/>
      <c r="X69" s="254"/>
      <c r="Y69" s="254"/>
      <c r="Z69" s="254"/>
      <c r="AA69" s="254"/>
      <c r="AB69" s="254"/>
      <c r="AC69" s="254"/>
      <c r="AD69" s="254"/>
      <c r="AE69" s="254"/>
    </row>
    <row r="70" spans="1:31" ht="53.25" customHeight="1" x14ac:dyDescent="0.2">
      <c r="A70" s="326"/>
      <c r="B70" s="326"/>
      <c r="C70" s="326"/>
      <c r="D70" s="326"/>
      <c r="E70" s="326"/>
      <c r="F70" s="326"/>
      <c r="G70" s="326"/>
      <c r="H70" s="326"/>
      <c r="I70" s="326"/>
      <c r="J70" s="326"/>
      <c r="K70" s="326"/>
      <c r="L70" s="326"/>
      <c r="M70" s="326"/>
      <c r="N70" s="326"/>
      <c r="P70" s="254"/>
      <c r="Q70" s="254"/>
      <c r="R70" s="254"/>
      <c r="S70" s="254"/>
      <c r="T70" s="254"/>
      <c r="U70" s="254"/>
      <c r="V70" s="254"/>
      <c r="W70" s="254"/>
      <c r="X70" s="254"/>
      <c r="Y70" s="254"/>
      <c r="Z70" s="254"/>
      <c r="AA70" s="254"/>
      <c r="AB70" s="254"/>
      <c r="AC70" s="254"/>
      <c r="AD70" s="254"/>
      <c r="AE70" s="254"/>
    </row>
    <row r="71" spans="1:31" x14ac:dyDescent="0.2">
      <c r="B71" s="327" t="s">
        <v>68</v>
      </c>
      <c r="C71" s="481" t="s">
        <v>539</v>
      </c>
      <c r="D71" s="481"/>
      <c r="E71" s="481"/>
      <c r="F71" s="481"/>
      <c r="G71" s="481"/>
      <c r="H71" s="481"/>
      <c r="I71" s="481"/>
      <c r="J71" s="481"/>
      <c r="K71" s="481"/>
      <c r="L71" s="481"/>
    </row>
    <row r="72" spans="1:31" ht="13.5" customHeight="1" x14ac:dyDescent="0.2">
      <c r="B72" s="255"/>
      <c r="C72" s="478" t="s">
        <v>69</v>
      </c>
      <c r="D72" s="478"/>
      <c r="E72" s="478"/>
      <c r="F72" s="478"/>
      <c r="G72" s="478"/>
      <c r="H72" s="478"/>
      <c r="I72" s="478"/>
      <c r="J72" s="478"/>
      <c r="K72" s="478"/>
      <c r="L72" s="478"/>
    </row>
    <row r="73" spans="1:31" ht="12.75" customHeight="1" x14ac:dyDescent="0.2">
      <c r="B73" s="327" t="s">
        <v>70</v>
      </c>
      <c r="C73" s="481"/>
      <c r="D73" s="481"/>
      <c r="E73" s="481"/>
      <c r="F73" s="481"/>
      <c r="G73" s="481"/>
      <c r="H73" s="481"/>
      <c r="I73" s="481"/>
      <c r="J73" s="481"/>
      <c r="K73" s="481"/>
      <c r="L73" s="481"/>
    </row>
    <row r="74" spans="1:31" ht="13.5" customHeight="1" x14ac:dyDescent="0.2">
      <c r="C74" s="478" t="s">
        <v>69</v>
      </c>
      <c r="D74" s="478"/>
      <c r="E74" s="478"/>
      <c r="F74" s="478"/>
      <c r="G74" s="478"/>
      <c r="H74" s="478"/>
      <c r="I74" s="478"/>
      <c r="J74" s="478"/>
      <c r="K74" s="478"/>
      <c r="L74" s="478"/>
    </row>
    <row r="76" spans="1:31" x14ac:dyDescent="0.2">
      <c r="B76" s="328"/>
      <c r="D76" s="328"/>
      <c r="F76" s="328"/>
      <c r="P76" s="254"/>
      <c r="Q76" s="254"/>
      <c r="R76" s="254"/>
      <c r="S76" s="254"/>
      <c r="T76" s="254"/>
      <c r="U76" s="254"/>
      <c r="V76" s="254"/>
      <c r="W76" s="254"/>
      <c r="X76" s="254"/>
      <c r="Y76" s="254"/>
      <c r="Z76" s="254"/>
      <c r="AA76" s="254"/>
      <c r="AB76" s="254"/>
      <c r="AC76" s="254"/>
      <c r="AD76" s="254"/>
      <c r="AE76" s="254"/>
    </row>
  </sheetData>
  <mergeCells count="54">
    <mergeCell ref="A22:N22"/>
    <mergeCell ref="A8:C8"/>
    <mergeCell ref="K8:N8"/>
    <mergeCell ref="A9:D9"/>
    <mergeCell ref="J9:N9"/>
    <mergeCell ref="A10:D10"/>
    <mergeCell ref="J10:N10"/>
    <mergeCell ref="D14:N14"/>
    <mergeCell ref="A17:N17"/>
    <mergeCell ref="A18:N18"/>
    <mergeCell ref="A20:N20"/>
    <mergeCell ref="A21:N21"/>
    <mergeCell ref="A24:N24"/>
    <mergeCell ref="A25:N25"/>
    <mergeCell ref="B27:F27"/>
    <mergeCell ref="B28:F28"/>
    <mergeCell ref="L37:M37"/>
    <mergeCell ref="C50:E50"/>
    <mergeCell ref="J39:L40"/>
    <mergeCell ref="M39:M41"/>
    <mergeCell ref="N39:N41"/>
    <mergeCell ref="C42:E42"/>
    <mergeCell ref="A43:N43"/>
    <mergeCell ref="C44:E44"/>
    <mergeCell ref="A39:A41"/>
    <mergeCell ref="B39:B41"/>
    <mergeCell ref="C39:E41"/>
    <mergeCell ref="F39:F41"/>
    <mergeCell ref="G39:I40"/>
    <mergeCell ref="C45:E45"/>
    <mergeCell ref="C46:E46"/>
    <mergeCell ref="C47:E47"/>
    <mergeCell ref="C48:E48"/>
    <mergeCell ref="C49:E49"/>
    <mergeCell ref="C64:K64"/>
    <mergeCell ref="C51:E51"/>
    <mergeCell ref="C54:K54"/>
    <mergeCell ref="C55:K55"/>
    <mergeCell ref="C56:K56"/>
    <mergeCell ref="C57:K57"/>
    <mergeCell ref="C58:K58"/>
    <mergeCell ref="C59:K59"/>
    <mergeCell ref="C60:K60"/>
    <mergeCell ref="C61:K61"/>
    <mergeCell ref="C62:K62"/>
    <mergeCell ref="C63:K63"/>
    <mergeCell ref="C73:L73"/>
    <mergeCell ref="C74:L74"/>
    <mergeCell ref="C65:K65"/>
    <mergeCell ref="C66:K66"/>
    <mergeCell ref="C67:K67"/>
    <mergeCell ref="C68:K68"/>
    <mergeCell ref="C71:L71"/>
    <mergeCell ref="C72:L72"/>
  </mergeCells>
  <printOptions horizontalCentered="1"/>
  <pageMargins left="0.39370077848434498" right="0.23622047901153601" top="0.35433071851730302" bottom="0.31496062874794001" header="0.118110239505768" footer="0.118110239505768"/>
  <pageSetup paperSize="9" orientation="landscape" r:id="rId1"/>
  <headerFooter>
    <oddHeader>&amp;LГРАНД-Смета, версия 2021.2</oddHeader>
    <oddFooter>&amp;R&amp;8Страница &amp;P</oddFooter>
  </headerFooter>
  <rowBreaks count="1" manualBreakCount="1">
    <brk id="38" max="71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2:L15"/>
  <sheetViews>
    <sheetView workbookViewId="0">
      <selection activeCell="K26" sqref="K26"/>
    </sheetView>
  </sheetViews>
  <sheetFormatPr defaultRowHeight="15.75" x14ac:dyDescent="0.25"/>
  <cols>
    <col min="1" max="1" width="12.42578125" style="236" customWidth="1"/>
    <col min="2" max="7" width="16.7109375" style="236" customWidth="1"/>
    <col min="8" max="8" width="16" style="236" customWidth="1"/>
    <col min="9" max="21" width="16.7109375" style="236" customWidth="1"/>
    <col min="22" max="16384" width="9.140625" style="236"/>
  </cols>
  <sheetData>
    <row r="2" spans="1:12" s="262" customFormat="1" collapsed="1" x14ac:dyDescent="0.2">
      <c r="A2" s="256"/>
      <c r="B2" s="257"/>
      <c r="C2" s="258"/>
      <c r="D2" s="259"/>
      <c r="E2" s="260"/>
      <c r="G2" s="261"/>
      <c r="H2" s="237" t="s">
        <v>545</v>
      </c>
      <c r="I2" s="261"/>
      <c r="J2" s="261"/>
      <c r="K2" s="261"/>
      <c r="L2" s="261"/>
    </row>
    <row r="3" spans="1:12" s="262" customFormat="1" x14ac:dyDescent="0.2">
      <c r="A3" s="256"/>
      <c r="B3" s="257"/>
      <c r="C3" s="258"/>
      <c r="D3" s="259"/>
      <c r="E3" s="260"/>
      <c r="G3" s="261"/>
      <c r="H3" s="237" t="s">
        <v>148</v>
      </c>
      <c r="I3" s="261"/>
      <c r="J3" s="261"/>
      <c r="K3" s="261"/>
      <c r="L3" s="261"/>
    </row>
    <row r="4" spans="1:12" s="262" customFormat="1" x14ac:dyDescent="0.2">
      <c r="A4" s="256"/>
      <c r="B4" s="257"/>
      <c r="C4" s="258"/>
      <c r="D4" s="259"/>
      <c r="E4" s="260"/>
      <c r="G4" s="261"/>
      <c r="H4" s="237" t="s">
        <v>456</v>
      </c>
      <c r="I4" s="261"/>
      <c r="J4" s="261"/>
      <c r="K4" s="261"/>
      <c r="L4" s="261"/>
    </row>
    <row r="5" spans="1:12" s="262" customFormat="1" x14ac:dyDescent="0.2">
      <c r="A5" s="256"/>
      <c r="B5" s="257"/>
      <c r="C5" s="258"/>
      <c r="D5" s="259"/>
      <c r="E5" s="260"/>
      <c r="F5" s="237"/>
      <c r="G5" s="261"/>
      <c r="H5" s="261"/>
      <c r="I5" s="261"/>
      <c r="J5" s="261"/>
      <c r="K5" s="261"/>
      <c r="L5" s="261"/>
    </row>
    <row r="6" spans="1:12" ht="18.75" x14ac:dyDescent="0.3">
      <c r="B6" s="330" t="s">
        <v>546</v>
      </c>
    </row>
    <row r="7" spans="1:12" ht="19.5" x14ac:dyDescent="0.35">
      <c r="B7" s="499" t="s">
        <v>547</v>
      </c>
      <c r="C7" s="499"/>
      <c r="D7" s="499"/>
      <c r="E7" s="499"/>
      <c r="F7" s="499"/>
      <c r="G7" s="499"/>
      <c r="H7" s="499"/>
    </row>
    <row r="9" spans="1:12" ht="63" x14ac:dyDescent="0.25">
      <c r="A9" s="331"/>
      <c r="B9" s="331"/>
      <c r="C9" s="332" t="s">
        <v>473</v>
      </c>
      <c r="D9" s="332" t="s">
        <v>548</v>
      </c>
      <c r="E9" s="332" t="s">
        <v>549</v>
      </c>
      <c r="F9" s="332" t="s">
        <v>550</v>
      </c>
      <c r="G9" s="332" t="s">
        <v>551</v>
      </c>
      <c r="H9" s="332" t="s">
        <v>552</v>
      </c>
    </row>
    <row r="10" spans="1:12" x14ac:dyDescent="0.25">
      <c r="A10" s="500" t="s">
        <v>553</v>
      </c>
      <c r="B10" s="333" t="s">
        <v>554</v>
      </c>
      <c r="C10" s="334"/>
      <c r="D10" s="335"/>
      <c r="E10" s="335">
        <f>C10*D10</f>
        <v>0</v>
      </c>
      <c r="F10" s="335">
        <f>3*E10</f>
        <v>0</v>
      </c>
      <c r="G10" s="501">
        <f>F10+F11+F12+F13</f>
        <v>36618.959999999999</v>
      </c>
      <c r="H10" s="502">
        <f>G10*1.2</f>
        <v>43942.752</v>
      </c>
    </row>
    <row r="11" spans="1:12" x14ac:dyDescent="0.25">
      <c r="A11" s="500"/>
      <c r="B11" s="333" t="s">
        <v>555</v>
      </c>
      <c r="C11" s="334"/>
      <c r="D11" s="335"/>
      <c r="E11" s="335">
        <f t="shared" ref="E11:E13" si="0">C11*D11</f>
        <v>0</v>
      </c>
      <c r="F11" s="335">
        <f t="shared" ref="F11:F12" si="1">3*E11</f>
        <v>0</v>
      </c>
      <c r="G11" s="501"/>
      <c r="H11" s="503"/>
    </row>
    <row r="12" spans="1:12" x14ac:dyDescent="0.25">
      <c r="A12" s="500"/>
      <c r="B12" s="333" t="s">
        <v>556</v>
      </c>
      <c r="C12" s="334"/>
      <c r="D12" s="335"/>
      <c r="E12" s="335">
        <f t="shared" si="0"/>
        <v>0</v>
      </c>
      <c r="F12" s="335">
        <f t="shared" si="1"/>
        <v>0</v>
      </c>
      <c r="G12" s="501"/>
      <c r="H12" s="503"/>
    </row>
    <row r="13" spans="1:12" x14ac:dyDescent="0.25">
      <c r="A13" s="500"/>
      <c r="B13" s="333" t="s">
        <v>557</v>
      </c>
      <c r="C13" s="334">
        <v>614</v>
      </c>
      <c r="D13" s="335">
        <v>59.64</v>
      </c>
      <c r="E13" s="335">
        <f t="shared" si="0"/>
        <v>36618.959999999999</v>
      </c>
      <c r="F13" s="335">
        <f>1*E13</f>
        <v>36618.959999999999</v>
      </c>
      <c r="G13" s="501"/>
      <c r="H13" s="504"/>
    </row>
    <row r="14" spans="1:12" x14ac:dyDescent="0.25">
      <c r="A14" s="336"/>
      <c r="B14" s="336"/>
      <c r="C14" s="337"/>
      <c r="D14" s="338"/>
      <c r="E14" s="338"/>
      <c r="F14" s="338"/>
      <c r="G14" s="338"/>
      <c r="H14" s="336"/>
    </row>
    <row r="15" spans="1:12" x14ac:dyDescent="0.25">
      <c r="A15" s="339"/>
      <c r="B15" s="339" t="s">
        <v>558</v>
      </c>
      <c r="C15" s="340"/>
      <c r="D15" s="341"/>
      <c r="E15" s="341"/>
      <c r="F15" s="341"/>
      <c r="G15" s="341">
        <f>G10</f>
        <v>36618.959999999999</v>
      </c>
      <c r="H15" s="341">
        <f>H10</f>
        <v>43942.752</v>
      </c>
    </row>
  </sheetData>
  <mergeCells count="4">
    <mergeCell ref="B7:H7"/>
    <mergeCell ref="A10:A13"/>
    <mergeCell ref="G10:G13"/>
    <mergeCell ref="H10:H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15</vt:i4>
      </vt:variant>
    </vt:vector>
  </HeadingPairs>
  <TitlesOfParts>
    <vt:vector size="26" baseType="lpstr">
      <vt:lpstr>ст-ть K_ЮТЭК-ХМАО-02</vt:lpstr>
      <vt:lpstr>K_ЮТЭК-ХМАО-02_2025</vt:lpstr>
      <vt:lpstr>ЛСР_Создание+рекИСУЭЭ-21-23</vt:lpstr>
      <vt:lpstr>ЛСР_Доп.ПО21</vt:lpstr>
      <vt:lpstr>Расчет расходов на интеграцию</vt:lpstr>
      <vt:lpstr>ЛСР_Интеграция-22</vt:lpstr>
      <vt:lpstr>ЛСР_Интеграция-23</vt:lpstr>
      <vt:lpstr>ЛСР_Интеграция-24</vt:lpstr>
      <vt:lpstr>СВОД_обслуживание</vt:lpstr>
      <vt:lpstr>Калькуляц_Обсл-2021факт</vt:lpstr>
      <vt:lpstr>Затраты на связь-2021факт</vt:lpstr>
      <vt:lpstr>'ЛСР_Интеграция-22'!Print_Area</vt:lpstr>
      <vt:lpstr>'ЛСР_Интеграция-23'!Print_Area</vt:lpstr>
      <vt:lpstr>'ЛСР_Интеграция-24'!Print_Area</vt:lpstr>
      <vt:lpstr>'ЛСР_Интеграция-22'!Print_Titles</vt:lpstr>
      <vt:lpstr>'ЛСР_Интеграция-23'!Print_Titles</vt:lpstr>
      <vt:lpstr>'ЛСР_Интеграция-24'!Print_Titles</vt:lpstr>
      <vt:lpstr>'K_ЮТЭК-ХМАО-02_2025'!Заголовки_для_печати</vt:lpstr>
      <vt:lpstr>ЛСР_Доп.ПО21!Заголовки_для_печати</vt:lpstr>
      <vt:lpstr>'ЛСР_Интеграция-22'!Заголовки_для_печати</vt:lpstr>
      <vt:lpstr>'ЛСР_Интеграция-23'!Заголовки_для_печати</vt:lpstr>
      <vt:lpstr>'ЛСР_Интеграция-24'!Заголовки_для_печати</vt:lpstr>
      <vt:lpstr>'ЛСР_Создание+рекИСУЭЭ-21-23'!Заголовки_для_печати</vt:lpstr>
      <vt:lpstr>'K_ЮТЭК-ХМАО-02_2025'!Область_печати</vt:lpstr>
      <vt:lpstr>'Калькуляц_Обсл-2021факт'!Область_печати</vt:lpstr>
      <vt:lpstr>'ст-ть K_ЮТЭК-ХМАО-02'!Область_печати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2015-06-05T18:19:34Z</dcterms:created>
  <dcterms:modified xsi:type="dcterms:W3CDTF">2025-09-24T10:45:03Z</dcterms:modified>
  <cp:category/>
</cp:coreProperties>
</file>